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0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'Лист1'!$5:$7</definedName>
  </definedNames>
  <calcPr fullCalcOnLoad="1"/>
</workbook>
</file>

<file path=xl/sharedStrings.xml><?xml version="1.0" encoding="utf-8"?>
<sst xmlns="http://schemas.openxmlformats.org/spreadsheetml/2006/main" count="850" uniqueCount="420">
  <si>
    <t>в том числе по направлениям:</t>
  </si>
  <si>
    <t>налог на доходы физических лиц</t>
  </si>
  <si>
    <t>налог на имущество физических лиц</t>
  </si>
  <si>
    <t>земельный налог</t>
  </si>
  <si>
    <t xml:space="preserve">Неналоговые доходы - всего </t>
  </si>
  <si>
    <t>Объем отгруженных товаров собственного производства, выполненных работ и услуг собственными силами - Подраздел DK: Производство машин и оборудования (без производства оружия и боеприпасов)</t>
  </si>
  <si>
    <t>Индекс производства - Подраздел DK: Производство машин и оборудования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</si>
  <si>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</si>
  <si>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</si>
  <si>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</si>
  <si>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</si>
  <si>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</si>
  <si>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</si>
  <si>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</si>
  <si>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</si>
  <si>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</si>
  <si>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Потребление электроэнергии</t>
  </si>
  <si>
    <t>млн.кВт.ч.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</si>
  <si>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</si>
  <si>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</si>
  <si>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</si>
  <si>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</si>
  <si>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</si>
  <si>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</si>
  <si>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руб./тыс.кВт.ч</t>
  </si>
  <si>
    <t xml:space="preserve">    в том числе по группам потребителей:</t>
  </si>
  <si>
    <t>Индекс тарифов по категориям потребителей</t>
  </si>
  <si>
    <t xml:space="preserve">   электроэнергия, отпущенная различным категориям потребителей</t>
  </si>
  <si>
    <t>за период с начала года к соотв. периоду предыдущего года, %</t>
  </si>
  <si>
    <t xml:space="preserve">   электроэнергия, отпущенная промышленным потребителям</t>
  </si>
  <si>
    <t xml:space="preserve">   электроэнергия, отпущенная населению</t>
  </si>
  <si>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</si>
  <si>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</si>
  <si>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</si>
  <si>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</si>
  <si>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</si>
  <si>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</si>
  <si>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</si>
  <si>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</si>
  <si>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</si>
  <si>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</si>
  <si>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</si>
  <si>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</si>
  <si>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</si>
  <si>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</si>
  <si>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 xml:space="preserve">    в том числе федерального значения</t>
  </si>
  <si>
    <t>Плотность железнодорожных путей общего пользования</t>
  </si>
  <si>
    <t>на конец года; км путей на 10000 кв.км территории</t>
  </si>
  <si>
    <t>Плотность автомобильных дорог общего пользования с твердым покрытием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</si>
  <si>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</si>
  <si>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</si>
  <si>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Объем услуг связи</t>
  </si>
  <si>
    <t>в ценах соответствующих лет; млрд. руб.</t>
  </si>
  <si>
    <t>в том числе:</t>
  </si>
  <si>
    <t>Наличие персональных компьютеров</t>
  </si>
  <si>
    <t>шт.</t>
  </si>
  <si>
    <t xml:space="preserve">          в том числе подключенных к сети Интернет</t>
  </si>
  <si>
    <t>Наличие квартирных телефонных аппаратов сети общего пользования на 1000 человек населения</t>
  </si>
  <si>
    <t>на конец года; шт.</t>
  </si>
  <si>
    <t>телевизионным вещанием</t>
  </si>
  <si>
    <t>на конец года; в процентах</t>
  </si>
  <si>
    <t>радиовещанием</t>
  </si>
  <si>
    <t>тыс. тонн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</si>
  <si>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</si>
  <si>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</si>
  <si>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</si>
  <si>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</si>
  <si>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</si>
  <si>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</si>
  <si>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млн.тонн</t>
  </si>
  <si>
    <t>Нефть добытая, включая газовый конденсат</t>
  </si>
  <si>
    <t>Газ природный и попутный</t>
  </si>
  <si>
    <t>млрд.куб.м.</t>
  </si>
  <si>
    <t>Масло сливочное и пасты масляные</t>
  </si>
  <si>
    <t>Бензин автомобильный</t>
  </si>
  <si>
    <t>Топливо дизельное</t>
  </si>
  <si>
    <t>Электроэнергия</t>
  </si>
  <si>
    <t>млрд. кВт. ч.</t>
  </si>
  <si>
    <t>в том числе произведенная</t>
  </si>
  <si>
    <t>тепловыми электростанциями</t>
  </si>
  <si>
    <t>гидроэлектростанциями</t>
  </si>
  <si>
    <t>Объем работ, выполненных по виду экономической деятельности "Строительство" (Раздел F)</t>
  </si>
  <si>
    <t>акцизы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</si>
  <si>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</si>
  <si>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</si>
  <si>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</si>
  <si>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Индекс-дефлятор по объему работ, выполненных по виду деятельности "строительство" (Раздел F)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</si>
  <si>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</si>
  <si>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</si>
  <si>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</si>
  <si>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</si>
  <si>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3. Торговля и услуги населению</t>
  </si>
  <si>
    <t>Индекс потребительских цен</t>
  </si>
  <si>
    <t>Индекс потребительских цен за период с начала года</t>
  </si>
  <si>
    <t>к соответствующему периоду предыдущего года, 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</si>
  <si>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</si>
  <si>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</si>
  <si>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</si>
  <si>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Индекс потребительских цен на продукцию общественного питания</t>
  </si>
  <si>
    <t>Распределение оборота розничной торговли по формам собственности</t>
  </si>
  <si>
    <t>Государственная и муниципальная</t>
  </si>
  <si>
    <t>в ценах соответствующих лет; % от общего объема оборота розничной торговли субъекта Российской Федерации</t>
  </si>
  <si>
    <t>Частная</t>
  </si>
  <si>
    <t>Другие формы собственности</t>
  </si>
  <si>
    <t>Распределение оборота розничной торговли по формам торговли</t>
  </si>
  <si>
    <t>Оборот розничной торговли торгующих организаций и индивидуальных предпринимателей, осуществляющих деятельность вне рынка</t>
  </si>
  <si>
    <t>Продажа на розничных рынках и ярмарках</t>
  </si>
  <si>
    <t xml:space="preserve">Оборот розничной торговли по торговым сетям </t>
  </si>
  <si>
    <t>% от оборота розничной торговли</t>
  </si>
  <si>
    <t>Структура оборота розничной торговли</t>
  </si>
  <si>
    <t>Пищевые продукты, включая напитки, и табачные изделия</t>
  </si>
  <si>
    <t>в ценах соответствующих лет; % от оборота розничной торговли субъекта Российской Федерации</t>
  </si>
  <si>
    <t>Непродовольственные товары</t>
  </si>
  <si>
    <t>Объем платных услуг населению</t>
  </si>
  <si>
    <t>Индекс-дефлятор объема платных услуг</t>
  </si>
  <si>
    <t>Среднее предпринимательство</t>
  </si>
  <si>
    <t>Число средних предприятий (на конец года)</t>
  </si>
  <si>
    <t>единиц</t>
  </si>
  <si>
    <t>в том числе по отдельным видам экономической деятельности: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</si>
  <si>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</si>
  <si>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</si>
  <si>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</si>
  <si>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</si>
  <si>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</si>
  <si>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</si>
  <si>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</t>
  </si>
  <si>
    <t>из них научные исследования и разработки</t>
  </si>
  <si>
    <t>тыс. чел.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</si>
  <si>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</si>
  <si>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</si>
  <si>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>Оборот средних предприятий</t>
  </si>
  <si>
    <t xml:space="preserve">млрд. руб. </t>
  </si>
  <si>
    <t>в том числе по видам экономической деятельности:</t>
  </si>
  <si>
    <t>научные исследования и разработки</t>
  </si>
  <si>
    <t>Малое предпринимательство, включая микропредприятия</t>
  </si>
  <si>
    <t>Число малых предприятий, включая микропредприятия (на конец года)</t>
  </si>
  <si>
    <t>Оборот малых предприятий, включая микропредприятия</t>
  </si>
  <si>
    <t>Инвестиции в основной капитал</t>
  </si>
  <si>
    <t>Индекс физического объема инвестиций в основной капитал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</si>
  <si>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</si>
  <si>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</si>
  <si>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</si>
  <si>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по видам экономической деятельности:</t>
  </si>
  <si>
    <t>Раздел А: сельское хозяйство, охота и лесное хозяйство</t>
  </si>
  <si>
    <t>без субъектов малого предпринимательства; млн. руб.</t>
  </si>
  <si>
    <t>Раздел В: рыболовство, рыбоводство</t>
  </si>
  <si>
    <t>Раздел С: добыча полезных ископаемых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</si>
  <si>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</si>
  <si>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</si>
  <si>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Раздел D: обрабатывающие производства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</si>
  <si>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</si>
  <si>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</si>
  <si>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</si>
  <si>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</si>
  <si>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</si>
  <si>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</si>
  <si>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</si>
  <si>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</si>
  <si>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</si>
  <si>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</si>
  <si>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</si>
  <si>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</si>
  <si>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</si>
  <si>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</si>
  <si>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</si>
  <si>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</si>
  <si>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</si>
  <si>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</si>
  <si>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</si>
  <si>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</si>
  <si>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</si>
  <si>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социальное страхование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</si>
  <si>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</si>
  <si>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</si>
  <si>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</si>
  <si>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</si>
  <si>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</si>
  <si>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</si>
  <si>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</si>
  <si>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</si>
  <si>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</si>
  <si>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</si>
  <si>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</si>
  <si>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</si>
  <si>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</si>
  <si>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</si>
  <si>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</si>
  <si>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Ввод в действие основных фондов в ценах соответствующих лет</t>
  </si>
  <si>
    <t>Коэффициент обновления основных фондов</t>
  </si>
  <si>
    <t>Объем инвестиций в основной капитал, направляемый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</si>
  <si>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</si>
  <si>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</si>
  <si>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</si>
  <si>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млн.руб.</t>
  </si>
  <si>
    <t>образование</t>
  </si>
  <si>
    <t>социальная политика</t>
  </si>
  <si>
    <t>Денежные доходы населения</t>
  </si>
  <si>
    <t>доходы от предпринимательской деятельности</t>
  </si>
  <si>
    <t>оплата труда</t>
  </si>
  <si>
    <t>другие доходы (включая "скрытые", от продажи валюты, денежные переводы и пр.)</t>
  </si>
  <si>
    <t>доходы от собственности</t>
  </si>
  <si>
    <t>социальные выплаты</t>
  </si>
  <si>
    <t>пенсии</t>
  </si>
  <si>
    <t>пособия и социальная помощь</t>
  </si>
  <si>
    <t>стипендии</t>
  </si>
  <si>
    <t xml:space="preserve">Среднедушевые денежные доходы (в месяц) </t>
  </si>
  <si>
    <t>руб.</t>
  </si>
  <si>
    <t>Средний размер назначенных пенсий</t>
  </si>
  <si>
    <t>Реальный размер назначенных пенсий</t>
  </si>
  <si>
    <t>Величина прожиточного минимума (в среднем на душу населения)</t>
  </si>
  <si>
    <t>руб. в месяц</t>
  </si>
  <si>
    <t>Численность населения с денежными доходами ниже величины прожиточного минимума</t>
  </si>
  <si>
    <t>% от общей численности населения субъекта</t>
  </si>
  <si>
    <t>Расходы населения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</si>
  <si>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</si>
  <si>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</si>
  <si>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</si>
  <si>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</si>
  <si>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прочие расходы</t>
  </si>
  <si>
    <t xml:space="preserve">      Превышение доходов над расходами (+), или расходов над доходами (-)</t>
  </si>
  <si>
    <t>Среднегодовая численность занятых в экономике</t>
  </si>
  <si>
    <t>Распределение среднегодовой численности занятых в экономике по формам собственности:</t>
  </si>
  <si>
    <t>на предприятиях и в организациях государственной и муниципальной форм собственности</t>
  </si>
  <si>
    <t>собственность общественных и религиозных организаций (объединений)</t>
  </si>
  <si>
    <t>смешанная российская</t>
  </si>
  <si>
    <t>иностранная, совместная российская и иностранная</t>
  </si>
  <si>
    <t>частная</t>
  </si>
  <si>
    <t>Уровень безработицы</t>
  </si>
  <si>
    <t>Уровень зарегистрированной безработицы (на конец года)</t>
  </si>
  <si>
    <t>Численность безработных (по методологии МОТ)</t>
  </si>
  <si>
    <t>Численность безработных, зарегистрированных в  государственных учреждениях службы занятости населения (на конец года)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</si>
  <si>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</si>
  <si>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>чел.</t>
  </si>
  <si>
    <t>Фонд начисленной заработной платы всех работников</t>
  </si>
  <si>
    <t>Выплаты социального характера - всего</t>
  </si>
  <si>
    <t>Просроченная задолженность по заработной плате в процентах к месячному фонду заработной платы организаций, имеющих просроченную задолженность (без субъектов малого предпринимательства)</t>
  </si>
  <si>
    <t>на конец года, %</t>
  </si>
  <si>
    <t>Удельный вес лиц с высшим образованием в численности занятых в экономике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</si>
  <si>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</si>
  <si>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</si>
  <si>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</si>
  <si>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негосударственных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</si>
  <si>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</si>
  <si>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</si>
  <si>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</si>
  <si>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</si>
  <si>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</si>
  <si>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</si>
  <si>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</si>
  <si>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</si>
  <si>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</si>
  <si>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</si>
  <si>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</si>
  <si>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</si>
  <si>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</si>
  <si>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</si>
  <si>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</si>
  <si>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</si>
  <si>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</si>
  <si>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</si>
  <si>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</si>
  <si>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на конец года; тыс. чел.</t>
  </si>
  <si>
    <t>среднего медицинского персонала</t>
  </si>
  <si>
    <t>11. Окружающая среда</t>
  </si>
  <si>
    <t xml:space="preserve">Текущие затраты на охрану окружающей среды </t>
  </si>
  <si>
    <r>
      <t xml:space="preserve">Реальные </t>
    </r>
    <r>
      <rPr>
        <sz val="14"/>
        <color indexed="8"/>
        <rFont val="Times New Roman"/>
        <family val="1"/>
      </rPr>
      <t>денежные доходы населения</t>
    </r>
  </si>
  <si>
    <t xml:space="preserve">Число выбывших с территории региона </t>
  </si>
  <si>
    <t>тыс. человек</t>
  </si>
  <si>
    <t>Число прибывших на территорию региона</t>
  </si>
  <si>
    <t>Сброс загрязненных сточных вод в поверхностные водные объекты</t>
  </si>
  <si>
    <t>млн. куб.м</t>
  </si>
  <si>
    <t>Выбросы загрязняющих веществ в атмосферный воздух, отходящих от стационарных источников</t>
  </si>
  <si>
    <t>Использование свежей воды</t>
  </si>
  <si>
    <t>млн.куб.м</t>
  </si>
  <si>
    <t>Объем оборотной и последовательно используемой воды</t>
  </si>
  <si>
    <t>млн. куб. м.</t>
  </si>
  <si>
    <t>Все страны</t>
  </si>
  <si>
    <t>Численность российских граждан, выехавших за границу</t>
  </si>
  <si>
    <t xml:space="preserve">    Страны вне СНГ</t>
  </si>
  <si>
    <t xml:space="preserve">    Страны СНГ</t>
  </si>
  <si>
    <t>Количество российских посетителей из других регионов (резидентов)</t>
  </si>
  <si>
    <t>Темп отгрузки -Подраздел DD: Обработка древесины и производство изделий из дерева</t>
  </si>
  <si>
    <t>Темп роста отгрузки - РАЗДЕЛ С: Добыча полезных ископаемых</t>
  </si>
  <si>
    <t>Темп роста отгрузки - Подраздел CA: Добыча топливно-энергетических полезных ископаемых</t>
  </si>
  <si>
    <t>Темп роста отгрузки - Подраздел CB: Добыча полезных ископаемых, кроме топливно-энергетических</t>
  </si>
  <si>
    <t>Темп роста отгрузки - РАЗДЕЛ D: Обрабатывающие производства</t>
  </si>
  <si>
    <t>Темп роста отгрузки -Подраздел DA: Производство пищевых продуктов, включая напитки, и табака</t>
  </si>
  <si>
    <t>Темп роста отгрузки -Подраздел DB: Текстильное и швейное производство</t>
  </si>
  <si>
    <t>Темп роста отгрузки -Подраздел DC: Производство кожи, изделий из кожи и производство обуви</t>
  </si>
  <si>
    <t>% к предыдущему году в действующих ценах</t>
  </si>
  <si>
    <t>Индекс-дефлятор отрузки - РАЗДЕЛ C: Добыча полезных ископаемых</t>
  </si>
  <si>
    <t>Индекс-дефлятор отрузки - Подраздел CA: Добыча топливно-энергетических полезных ископаемых</t>
  </si>
  <si>
    <t>Индекс-дефлятор отрузки - Подраздел CB: Добыча полезных ископаемых, кроме топливно-энергетических</t>
  </si>
  <si>
    <t>Индекс-дефлятор отрузки - РАЗДЕЛ D: Обрабатывающие производства</t>
  </si>
  <si>
    <t>Индекс-дефлятор отрузки - Подраздел DA: Производство пищевых продуктов, включая напитки, и табака</t>
  </si>
  <si>
    <t>Индекс-дефлятор отрузки - Подраздел DB: Текстильное и швейное производство</t>
  </si>
  <si>
    <t>Индекс-дефлятор отрузки - Подраздел DC: Производство кожи, изделий из кожи и производство обуви</t>
  </si>
  <si>
    <t>Индекс-дефлятор отрузки - Подраздел DD: Обработка древесины и производство изделий из дерева</t>
  </si>
  <si>
    <t>Индекс-дефлятор отрузки - Подраздел DE: Целлюлозно-бумажное производство; издательская и полиграфическая деятельность</t>
  </si>
  <si>
    <t xml:space="preserve">Индекс-дефлятор отрузки - Подраздел DF: Производство кокса, нефтепродуктов </t>
  </si>
  <si>
    <t>Индекс-дефлятор отрузки - Подраздел DG: Химическое производство</t>
  </si>
  <si>
    <t>Индекс-дефлятор отрузки - Подраздел DH: Производство резиновых и пластмассовых изделий</t>
  </si>
  <si>
    <t>Индекс-дефлятор отрузки - Подраздел DI: Производство прочих неметаллических минеральных продуктов</t>
  </si>
  <si>
    <t>Индекс-дефлятор отрузки - Подраздел DJ: Металлургическое производство и производство готовых металлических изделий</t>
  </si>
  <si>
    <t>Индекс-дефлятор отрузки - Подраздел DK: Производство машин и оборудования (без производства оружия и боеприпасов)</t>
  </si>
  <si>
    <t>Индекс-дефлятор отрузки - Подраздел DL: Производство электрооборудования, электронного и оптического оборудования</t>
  </si>
  <si>
    <t>Индекс-дефлятор отрузки - Подраздел DM: Производство транспортных средств и оборудования</t>
  </si>
  <si>
    <t>Индекс-дефлятор отрузки - Подраздел DN: Прочие производства</t>
  </si>
  <si>
    <t>Индекс-дефлятор отгрузки - РАЗДЕЛ E: Производство и распределение электроэнергии, газа и воды</t>
  </si>
  <si>
    <t>Среднесписочная численность работников организаций (без внешних совместителей)</t>
  </si>
  <si>
    <t>Охват населения услугой:</t>
  </si>
  <si>
    <t>Безвозмездные поступления</t>
  </si>
  <si>
    <t>дотации на выравнивание бюджетной обеспеченности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</si>
  <si>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</si>
  <si>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</si>
  <si>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</si>
  <si>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</si>
  <si>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</si>
  <si>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</si>
  <si>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</si>
  <si>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</si>
  <si>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</si>
  <si>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</si>
  <si>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</si>
  <si>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Темп роста отгрузки - Подраздел DE: Целлюлозно-бумажное производство; издательская и полиграфическая деятельность</t>
  </si>
  <si>
    <t xml:space="preserve">Темп роста отгрузки - Подраздел DF: Производство кокса, нефтепродуктов </t>
  </si>
  <si>
    <t>Темп роста отгрузки - Подраздел DG: Химическое производство</t>
  </si>
  <si>
    <t>Темп роста отгрузки - Подраздел DH: Производство резиновых и пластмассовых изделий</t>
  </si>
  <si>
    <t>Темп роста отгрузки - Подраздел DI: Производство прочих неметаллических минеральных продуктов</t>
  </si>
  <si>
    <t>Темп роста отгрузки - Подраздел DJ: Металлургическое производство и производство готовых металлических изделий</t>
  </si>
  <si>
    <t>Темп роста отгрузки - Подраздел DK: Производство машин и оборудования (без производства оружия и боеприпасов)</t>
  </si>
  <si>
    <t>Темп роста отгрузки - Подраздел DL: Производство электрооборудования, электронного и оптического оборудования</t>
  </si>
  <si>
    <t>Темп роста отгрузки - Подраздел DM: Производство транспортных средств и оборудования</t>
  </si>
  <si>
    <t>Темп роста отгрузки - Подраздел DN: Прочие производства</t>
  </si>
  <si>
    <t>Темп роста отгрузки - РАЗДЕЛ E: Производство и распределение электроэнергии, газа и воды</t>
  </si>
  <si>
    <t>Численность экономически активного населения</t>
  </si>
  <si>
    <t>мест на 1000 детей в возрасте 1-6 лет</t>
  </si>
  <si>
    <r>
      <t xml:space="preserve">Среднесписочная численность работников </t>
    </r>
    <r>
      <rPr>
        <sz val="14"/>
        <color indexed="8"/>
        <rFont val="Times New Roman"/>
        <family val="1"/>
      </rPr>
      <t xml:space="preserve"> (без внешних совместителей)</t>
    </r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</si>
  <si>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</si>
  <si>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</si>
  <si>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</si>
  <si>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</si>
  <si>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</si>
  <si>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</si>
  <si>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</si>
  <si>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</si>
  <si>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Численность населения (среднегодовая)</t>
  </si>
  <si>
    <t>Все население (среднегодовая)</t>
  </si>
  <si>
    <t>тыс.чел.</t>
  </si>
  <si>
    <t>% к предыдущему году</t>
  </si>
  <si>
    <t>Городское население (среднегодовая)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</si>
  <si>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</si>
  <si>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</si>
  <si>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</si>
  <si>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</si>
  <si>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</si>
  <si>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</si>
  <si>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</si>
  <si>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</si>
  <si>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>2. Производство товаров и услуг</t>
  </si>
  <si>
    <t xml:space="preserve">млн. руб. </t>
  </si>
  <si>
    <t xml:space="preserve">Индекс промышленного производства 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</si>
  <si>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</si>
  <si>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</si>
  <si>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</si>
  <si>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</si>
  <si>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</si>
  <si>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</si>
  <si>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</si>
  <si>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</si>
  <si>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</si>
  <si>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</si>
  <si>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</si>
  <si>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</si>
  <si>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</si>
  <si>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</si>
  <si>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</si>
  <si>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</si>
  <si>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</si>
  <si>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</si>
  <si>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</si>
  <si>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Подраздел DE: Целлюлозно-бумажное производство; издательская и полиграфическая деятельность</t>
  </si>
  <si>
    <t xml:space="preserve">Объем отгруженных товаров собственного производства, выполненных работ и услуг собственными силами - Подраздел DF: Производство кокса, нефтепродуктов </t>
  </si>
  <si>
    <t xml:space="preserve">Индекс производства -Подраздел DF: Производство кокса, нефтепродуктов 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</si>
  <si>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</si>
  <si>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</si>
  <si>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</si>
  <si>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</si>
  <si>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</si>
  <si>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</si>
  <si>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</si>
  <si>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Подраздел DJ: Металлургическое производство и производство готовых металлических изделий</t>
  </si>
  <si>
    <t>Среднемесячная номинальная начисленная заработная плата в целом по региону</t>
  </si>
  <si>
    <t>Налоговые и неналоговые доходы - всего</t>
  </si>
  <si>
    <t>4. Малое и среднее предпринимательство</t>
  </si>
  <si>
    <t>5. Инвестиции</t>
  </si>
  <si>
    <t>Доходы консолидированного бюджета муниципального образования - всего</t>
  </si>
  <si>
    <t>Налоговые доходы консолидированного бюджета муниципального образования - всего</t>
  </si>
  <si>
    <t>7. Денежные доходы и расходы населения</t>
  </si>
  <si>
    <t>8. Труд и занятость</t>
  </si>
  <si>
    <t>9. Развитие социальной сферы</t>
  </si>
  <si>
    <t>10. Туризм</t>
  </si>
  <si>
    <t>Налоги на совокупный доход (ЕНВД, УСН, ЕСХН и патентная система налогообложения)</t>
  </si>
  <si>
    <t>Прочие налоги и сборы</t>
  </si>
  <si>
    <t>Расходы консолидированного бюджета муниципального образования - всего</t>
  </si>
  <si>
    <t>Муниципальный долг муниципального образования</t>
  </si>
  <si>
    <t xml:space="preserve">      Дефицит(-),профицит(+) консолидированного бюджета муниципального образования</t>
  </si>
  <si>
    <t>субсидии местным бюджетам</t>
  </si>
  <si>
    <t>субвенции местным бюджетам</t>
  </si>
  <si>
    <t>дотации местным бюджетам</t>
  </si>
  <si>
    <t>6. Консолидированный  бюджет муниципального образования</t>
  </si>
  <si>
    <t>рублей</t>
  </si>
  <si>
    <t>Основные показатели прогноза социально-экономического развития муниципального образования городской округ город Урай на  2015 год и параметры прогноза на период до 2017 года</t>
  </si>
  <si>
    <t>2.1. Промышленное производство</t>
  </si>
  <si>
    <t>2.2. Сельское хозяйство</t>
  </si>
  <si>
    <t>2.3. Транспорт и связь</t>
  </si>
  <si>
    <t>2.3.1. Транспорт</t>
  </si>
  <si>
    <t>2.3.2. Связь</t>
  </si>
  <si>
    <t xml:space="preserve">2.4. Производство важнейших видов продукции в натуральном выражении </t>
  </si>
  <si>
    <t>2.5. Строительство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</si>
</sst>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#,##0.0000"/>
    <numFmt numFmtId="167" formatCode="0.0"/>
    <numFmt numFmtId="168" formatCode="0.000"/>
    <numFmt numFmtId="169" formatCode="_(* #,##0.00_);_(* \(#,##0.00\);_(* &quot;-&quot;??_);_(@_)"/>
    <numFmt numFmtId="170" formatCode="_(* #,##0.0_);_(* \(#,##0.0\);_(* &quot;-&quot;??_);_(@_)"/>
    <numFmt numFmtId="171" formatCode="#,##0.00000"/>
    <numFmt numFmtId="172" formatCode="0.0000"/>
    <numFmt numFmtId="173" formatCode="_-* #,##0.0000_р_._-;\-* #,##0.0000_р_._-;_-* &quot;-&quot;??_р_._-;_-@_-"/>
    <numFmt numFmtId="174" formatCode="_-* #,##0.000_р_._-;\-* #,##0.000_р_._-;_-* &quot;-&quot;??_р_._-;_-@_-"/>
  </numFmts>
  <fonts count="45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7"/>
      <color indexed="8"/>
      <name val="Tahoma"/>
      <family val="2"/>
    </font>
    <font>
      <sz val="9"/>
      <color indexed="8"/>
      <name val="Arial Cyr"/>
      <family val="2"/>
    </font>
    <font>
      <b/>
      <sz val="1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>
      <alignment horizontal="left" vertical="center" wrapText="1" shrinkToFit="1"/>
    </xf>
    <xf numFmtId="4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 shrinkToFit="1"/>
    </xf>
    <xf numFmtId="0" fontId="7" fillId="0" borderId="11" xfId="0" applyFont="1" applyFill="1" applyBorder="1" applyAlignment="1" applyProtection="1">
      <alignment vertical="center" wrapText="1" shrinkToFi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vertical="center" wrapText="1" shrinkToFit="1"/>
      <protection/>
    </xf>
    <xf numFmtId="0" fontId="8" fillId="0" borderId="10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11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/>
    </xf>
    <xf numFmtId="0" fontId="2" fillId="33" borderId="10" xfId="0" applyFont="1" applyFill="1" applyBorder="1" applyAlignment="1" applyProtection="1">
      <alignment horizontal="left" vertical="center" wrapText="1" shrinkToFit="1"/>
      <protection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67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vertical="center" wrapText="1" shrinkToFit="1"/>
    </xf>
    <xf numFmtId="16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4" fontId="2" fillId="0" borderId="10" xfId="6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16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4"/>
  <sheetViews>
    <sheetView tabSelected="1" zoomScale="72" zoomScaleNormal="72" zoomScalePageLayoutView="0" workbookViewId="0" topLeftCell="B1">
      <pane xSplit="2" ySplit="7" topLeftCell="D21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B220" sqref="B220"/>
    </sheetView>
  </sheetViews>
  <sheetFormatPr defaultColWidth="9.00390625" defaultRowHeight="12.75"/>
  <cols>
    <col min="2" max="2" width="98.25390625" style="0" customWidth="1"/>
    <col min="3" max="3" width="43.375" style="0" customWidth="1"/>
    <col min="4" max="11" width="13.75390625" style="0" customWidth="1"/>
    <col min="12" max="12" width="8.375" style="0" customWidth="1"/>
  </cols>
  <sheetData>
    <row r="1" spans="2:11" ht="24.75" customHeight="1"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2:11" ht="52.5" customHeight="1">
      <c r="B2" s="46" t="s">
        <v>412</v>
      </c>
      <c r="C2" s="46"/>
      <c r="D2" s="46"/>
      <c r="E2" s="46"/>
      <c r="F2" s="46"/>
      <c r="G2" s="46"/>
      <c r="H2" s="46"/>
      <c r="I2" s="46"/>
      <c r="J2" s="46"/>
      <c r="K2" s="46"/>
    </row>
    <row r="5" spans="2:11" ht="18.75">
      <c r="B5" s="47" t="s">
        <v>338</v>
      </c>
      <c r="C5" s="48" t="s">
        <v>339</v>
      </c>
      <c r="D5" s="2" t="s">
        <v>340</v>
      </c>
      <c r="E5" s="2" t="s">
        <v>341</v>
      </c>
      <c r="F5" s="2" t="s">
        <v>342</v>
      </c>
      <c r="G5" s="2"/>
      <c r="H5" s="2"/>
      <c r="I5" s="2"/>
      <c r="J5" s="2"/>
      <c r="K5" s="2"/>
    </row>
    <row r="6" spans="2:11" ht="18.75">
      <c r="B6" s="47"/>
      <c r="C6" s="49"/>
      <c r="D6" s="48">
        <v>2013</v>
      </c>
      <c r="E6" s="48">
        <v>2014</v>
      </c>
      <c r="F6" s="2">
        <v>2015</v>
      </c>
      <c r="G6" s="2"/>
      <c r="H6" s="2">
        <v>2016</v>
      </c>
      <c r="I6" s="2"/>
      <c r="J6" s="2">
        <v>2017</v>
      </c>
      <c r="K6" s="2"/>
    </row>
    <row r="7" spans="2:11" ht="18.75">
      <c r="B7" s="47"/>
      <c r="C7" s="50"/>
      <c r="D7" s="50"/>
      <c r="E7" s="50"/>
      <c r="F7" s="1" t="s">
        <v>343</v>
      </c>
      <c r="G7" s="1" t="s">
        <v>344</v>
      </c>
      <c r="H7" s="1" t="s">
        <v>343</v>
      </c>
      <c r="I7" s="1" t="s">
        <v>344</v>
      </c>
      <c r="J7" s="1" t="s">
        <v>343</v>
      </c>
      <c r="K7" s="1" t="s">
        <v>344</v>
      </c>
    </row>
    <row r="8" spans="2:11" ht="18.75">
      <c r="B8" s="3" t="s">
        <v>345</v>
      </c>
      <c r="C8" s="4"/>
      <c r="D8" s="5"/>
      <c r="E8" s="5"/>
      <c r="F8" s="5"/>
      <c r="G8" s="5"/>
      <c r="H8" s="5"/>
      <c r="I8" s="5"/>
      <c r="J8" s="5"/>
      <c r="K8" s="5"/>
    </row>
    <row r="9" spans="2:11" ht="18.75">
      <c r="B9" s="3" t="s">
        <v>346</v>
      </c>
      <c r="C9" s="4"/>
      <c r="D9" s="5"/>
      <c r="E9" s="5"/>
      <c r="F9" s="5"/>
      <c r="G9" s="5"/>
      <c r="H9" s="5"/>
      <c r="I9" s="5"/>
      <c r="J9" s="5"/>
      <c r="K9" s="5"/>
    </row>
    <row r="10" spans="2:11" ht="18.75">
      <c r="B10" s="6" t="s">
        <v>347</v>
      </c>
      <c r="C10" s="4" t="s">
        <v>348</v>
      </c>
      <c r="D10" s="27">
        <v>39.736</v>
      </c>
      <c r="E10" s="5">
        <v>40.052</v>
      </c>
      <c r="F10" s="5">
        <v>40.3</v>
      </c>
      <c r="G10" s="5">
        <v>40.4</v>
      </c>
      <c r="H10" s="5">
        <v>40.6</v>
      </c>
      <c r="I10" s="5">
        <v>40.7</v>
      </c>
      <c r="J10" s="5">
        <v>40.9</v>
      </c>
      <c r="K10" s="5">
        <v>41</v>
      </c>
    </row>
    <row r="11" spans="2:11" ht="18.75">
      <c r="B11" s="6" t="s">
        <v>350</v>
      </c>
      <c r="C11" s="4" t="s">
        <v>348</v>
      </c>
      <c r="D11" s="5">
        <v>39.74</v>
      </c>
      <c r="E11" s="5">
        <v>40.05</v>
      </c>
      <c r="F11" s="5">
        <v>40.3</v>
      </c>
      <c r="G11" s="5">
        <v>40.4</v>
      </c>
      <c r="H11" s="5">
        <v>40.6</v>
      </c>
      <c r="I11" s="5">
        <v>40.7</v>
      </c>
      <c r="J11" s="5">
        <v>40.9</v>
      </c>
      <c r="K11" s="5">
        <v>41</v>
      </c>
    </row>
    <row r="12" spans="2:11" ht="37.5">
      <c r="B12" s="26" t="s">
        <v>351</v>
      </c>
      <c r="C12" s="4" t="s">
        <v>352</v>
      </c>
      <c r="D12" s="5">
        <v>16.03</v>
      </c>
      <c r="E12" s="5">
        <v>15.98</v>
      </c>
      <c r="F12" s="5">
        <v>15.62</v>
      </c>
      <c r="G12" s="5">
        <v>15.85</v>
      </c>
      <c r="H12" s="5">
        <v>15.39</v>
      </c>
      <c r="I12" s="5">
        <v>15.73</v>
      </c>
      <c r="J12" s="5">
        <v>15.17</v>
      </c>
      <c r="K12" s="5">
        <v>15.6</v>
      </c>
    </row>
    <row r="13" spans="2:11" ht="37.5">
      <c r="B13" s="26" t="s">
        <v>353</v>
      </c>
      <c r="C13" s="4" t="s">
        <v>354</v>
      </c>
      <c r="D13" s="5">
        <v>8.86</v>
      </c>
      <c r="E13" s="5">
        <v>8.79</v>
      </c>
      <c r="F13" s="5">
        <v>8.72</v>
      </c>
      <c r="G13" s="5">
        <v>8.67</v>
      </c>
      <c r="H13" s="5">
        <v>8.67</v>
      </c>
      <c r="I13" s="5">
        <v>8.58</v>
      </c>
      <c r="J13" s="5">
        <v>8.61</v>
      </c>
      <c r="K13" s="5">
        <v>8.41</v>
      </c>
    </row>
    <row r="14" spans="2:11" ht="18.75">
      <c r="B14" s="26" t="s">
        <v>355</v>
      </c>
      <c r="C14" s="4" t="s">
        <v>356</v>
      </c>
      <c r="D14" s="5">
        <v>7.17</v>
      </c>
      <c r="E14" s="5">
        <v>7.19</v>
      </c>
      <c r="F14" s="5">
        <v>6.89</v>
      </c>
      <c r="G14" s="5">
        <v>7.18</v>
      </c>
      <c r="H14" s="5">
        <v>6.72</v>
      </c>
      <c r="I14" s="5">
        <v>7.15</v>
      </c>
      <c r="J14" s="5">
        <v>6.56</v>
      </c>
      <c r="K14" s="5">
        <v>7.19</v>
      </c>
    </row>
    <row r="15" spans="2:11" ht="18.75">
      <c r="B15" s="6" t="s">
        <v>268</v>
      </c>
      <c r="C15" s="4" t="s">
        <v>267</v>
      </c>
      <c r="D15" s="5">
        <v>1930</v>
      </c>
      <c r="E15" s="5">
        <v>1950</v>
      </c>
      <c r="F15" s="5">
        <v>1940</v>
      </c>
      <c r="G15" s="5">
        <v>1950</v>
      </c>
      <c r="H15" s="5">
        <v>1940</v>
      </c>
      <c r="I15" s="5">
        <v>1965</v>
      </c>
      <c r="J15" s="5">
        <v>1940</v>
      </c>
      <c r="K15" s="5">
        <v>1965</v>
      </c>
    </row>
    <row r="16" spans="2:11" ht="18.75">
      <c r="B16" s="6" t="s">
        <v>266</v>
      </c>
      <c r="C16" s="4" t="s">
        <v>267</v>
      </c>
      <c r="D16" s="5">
        <v>1901</v>
      </c>
      <c r="E16" s="5">
        <v>1920</v>
      </c>
      <c r="F16" s="5">
        <v>1950</v>
      </c>
      <c r="G16" s="5">
        <v>1922</v>
      </c>
      <c r="H16" s="5">
        <v>1950</v>
      </c>
      <c r="I16" s="5">
        <v>1925</v>
      </c>
      <c r="J16" s="5">
        <v>1950</v>
      </c>
      <c r="K16" s="5">
        <v>1924</v>
      </c>
    </row>
    <row r="17" spans="2:11" ht="18.75">
      <c r="B17" s="6" t="s">
        <v>357</v>
      </c>
      <c r="C17" s="4" t="s">
        <v>358</v>
      </c>
      <c r="D17" s="5">
        <v>7.3</v>
      </c>
      <c r="E17" s="5">
        <v>7.49</v>
      </c>
      <c r="F17" s="5">
        <v>-2.48</v>
      </c>
      <c r="G17" s="5">
        <v>6.94</v>
      </c>
      <c r="H17" s="5">
        <v>-2.46</v>
      </c>
      <c r="I17" s="5">
        <v>9.83</v>
      </c>
      <c r="J17" s="5">
        <v>-2.45</v>
      </c>
      <c r="K17" s="5">
        <v>9.99</v>
      </c>
    </row>
    <row r="18" spans="2:11" ht="18.75">
      <c r="B18" s="3" t="s">
        <v>359</v>
      </c>
      <c r="C18" s="4"/>
      <c r="D18" s="5"/>
      <c r="E18" s="5"/>
      <c r="F18" s="5"/>
      <c r="G18" s="5"/>
      <c r="H18" s="5"/>
      <c r="I18" s="5"/>
      <c r="J18" s="5"/>
      <c r="K18" s="5"/>
    </row>
    <row r="19" spans="2:11" ht="18.75">
      <c r="B19" s="3" t="s">
        <v>413</v>
      </c>
      <c r="C19" s="4"/>
      <c r="D19" s="5"/>
      <c r="E19" s="5"/>
      <c r="F19" s="5"/>
      <c r="G19" s="5"/>
      <c r="H19" s="5"/>
      <c r="I19" s="5"/>
      <c r="J19" s="5"/>
      <c r="K19" s="5"/>
    </row>
    <row r="20" spans="2:11" ht="37.5">
      <c r="B20" s="6" t="s">
        <v>361</v>
      </c>
      <c r="C20" s="4" t="s">
        <v>85</v>
      </c>
      <c r="D20" s="41">
        <v>109.4</v>
      </c>
      <c r="E20" s="41">
        <v>100.67</v>
      </c>
      <c r="F20" s="41">
        <v>100.4</v>
      </c>
      <c r="G20" s="41">
        <v>102.13</v>
      </c>
      <c r="H20" s="41">
        <v>100.7</v>
      </c>
      <c r="I20" s="41">
        <v>101.56</v>
      </c>
      <c r="J20" s="41">
        <v>101.3</v>
      </c>
      <c r="K20" s="41">
        <v>101.72</v>
      </c>
    </row>
    <row r="21" spans="2:11" ht="18.75">
      <c r="B21" s="3" t="s">
        <v>362</v>
      </c>
      <c r="C21" s="4"/>
      <c r="D21" s="5"/>
      <c r="E21" s="5"/>
      <c r="F21" s="5"/>
      <c r="G21" s="5"/>
      <c r="H21" s="5"/>
      <c r="I21" s="5"/>
      <c r="J21" s="5"/>
      <c r="K21" s="5"/>
    </row>
    <row r="22" spans="2:11" ht="37.5">
      <c r="B22" s="6" t="s">
        <v>363</v>
      </c>
      <c r="C22" s="4" t="s">
        <v>360</v>
      </c>
      <c r="D22" s="40">
        <v>2494.117</v>
      </c>
      <c r="E22" s="40">
        <f aca="true" t="shared" si="0" ref="E22:K22">E26+E30</f>
        <v>2819.352</v>
      </c>
      <c r="F22" s="40">
        <f t="shared" si="0"/>
        <v>2843.015</v>
      </c>
      <c r="G22" s="40">
        <f t="shared" si="0"/>
        <v>2860.87</v>
      </c>
      <c r="H22" s="40">
        <f t="shared" si="0"/>
        <v>2943.782</v>
      </c>
      <c r="I22" s="40">
        <f t="shared" si="0"/>
        <v>2980.264</v>
      </c>
      <c r="J22" s="40">
        <f t="shared" si="0"/>
        <v>3043.6749999999997</v>
      </c>
      <c r="K22" s="40">
        <f t="shared" si="0"/>
        <v>3094.518</v>
      </c>
    </row>
    <row r="23" spans="2:11" ht="40.5" customHeight="1">
      <c r="B23" s="6" t="s">
        <v>282</v>
      </c>
      <c r="C23" s="4" t="s">
        <v>289</v>
      </c>
      <c r="D23" s="5">
        <v>122.5826570879089</v>
      </c>
      <c r="E23" s="5">
        <f>E22/D22*100</f>
        <v>113.04008593021095</v>
      </c>
      <c r="F23" s="5">
        <f>F22/E22*100</f>
        <v>100.83930633705901</v>
      </c>
      <c r="G23" s="5">
        <f>G22/E22*100</f>
        <v>101.47260789003998</v>
      </c>
      <c r="H23" s="5">
        <f>H22/F22*100</f>
        <v>103.5443710286439</v>
      </c>
      <c r="I23" s="5">
        <f>I22/G22*100</f>
        <v>104.17334587031219</v>
      </c>
      <c r="J23" s="5">
        <f>J22/H22*100</f>
        <v>103.39335589388072</v>
      </c>
      <c r="K23" s="5">
        <f>K22/I22*100</f>
        <v>103.83368721697137</v>
      </c>
    </row>
    <row r="24" spans="2:11" ht="40.5" customHeight="1">
      <c r="B24" s="6" t="s">
        <v>290</v>
      </c>
      <c r="C24" s="4" t="s">
        <v>349</v>
      </c>
      <c r="D24" s="5">
        <v>107.4</v>
      </c>
      <c r="E24" s="5">
        <v>114.3</v>
      </c>
      <c r="F24" s="5">
        <v>100.4</v>
      </c>
      <c r="G24" s="5">
        <v>100.4</v>
      </c>
      <c r="H24" s="5">
        <v>103</v>
      </c>
      <c r="I24" s="5">
        <v>103</v>
      </c>
      <c r="J24" s="5">
        <v>102.4</v>
      </c>
      <c r="K24" s="5">
        <v>102.4</v>
      </c>
    </row>
    <row r="25" spans="2:11" ht="37.5">
      <c r="B25" s="6" t="s">
        <v>364</v>
      </c>
      <c r="C25" s="4" t="s">
        <v>85</v>
      </c>
      <c r="D25" s="5">
        <v>114.13655222337886</v>
      </c>
      <c r="E25" s="5">
        <f>E22/(D22*E24%)*100</f>
        <v>98.89771297481273</v>
      </c>
      <c r="F25" s="5">
        <f>F22/(E22*F24%)*100</f>
        <v>100.43755611260859</v>
      </c>
      <c r="G25" s="5">
        <f>G22/(E22*G24%)*100</f>
        <v>101.06833455183266</v>
      </c>
      <c r="H25" s="5">
        <f>H22/(F22*H24%)*100</f>
        <v>100.52851556179019</v>
      </c>
      <c r="I25" s="5">
        <f>I22/(G22*I24%)*100</f>
        <v>101.13917074787591</v>
      </c>
      <c r="J25" s="5">
        <f>J22/(H22*J24%)*100</f>
        <v>100.9700741151179</v>
      </c>
      <c r="K25" s="5">
        <f>K22/(I22*K24%)*100</f>
        <v>101.40008517282362</v>
      </c>
    </row>
    <row r="26" spans="2:11" ht="56.25">
      <c r="B26" s="6" t="s">
        <v>365</v>
      </c>
      <c r="C26" s="4" t="s">
        <v>360</v>
      </c>
      <c r="D26" s="5">
        <v>2493.617</v>
      </c>
      <c r="E26" s="5">
        <v>2818.852</v>
      </c>
      <c r="F26" s="5">
        <v>2842.58</v>
      </c>
      <c r="G26" s="5">
        <v>2860.41</v>
      </c>
      <c r="H26" s="5">
        <v>2943.375</v>
      </c>
      <c r="I26" s="5">
        <v>2979.809</v>
      </c>
      <c r="J26" s="5">
        <v>3043.252</v>
      </c>
      <c r="K26" s="5">
        <v>3094.043</v>
      </c>
    </row>
    <row r="27" spans="2:11" ht="37.5">
      <c r="B27" s="6" t="s">
        <v>283</v>
      </c>
      <c r="C27" s="4" t="s">
        <v>289</v>
      </c>
      <c r="D27" s="5">
        <v>122.56525119905315</v>
      </c>
      <c r="E27" s="5">
        <f>E26/D26*100</f>
        <v>113.04270062323123</v>
      </c>
      <c r="F27" s="5">
        <f>F26/E26*100</f>
        <v>100.84176111409893</v>
      </c>
      <c r="G27" s="5">
        <f>G26/E26*100</f>
        <v>101.47428811445226</v>
      </c>
      <c r="H27" s="5">
        <f>H26/F26*100</f>
        <v>103.54589844437096</v>
      </c>
      <c r="I27" s="5">
        <f>I26/G26*100</f>
        <v>104.17419181166339</v>
      </c>
      <c r="J27" s="5">
        <f>J26/H26*100</f>
        <v>103.39328152206227</v>
      </c>
      <c r="K27" s="5">
        <f>K26/I26*100</f>
        <v>103.83360141539274</v>
      </c>
    </row>
    <row r="28" spans="2:11" ht="37.5">
      <c r="B28" s="6" t="s">
        <v>291</v>
      </c>
      <c r="C28" s="4" t="s">
        <v>349</v>
      </c>
      <c r="D28" s="41">
        <v>107.4</v>
      </c>
      <c r="E28" s="41">
        <v>114.3</v>
      </c>
      <c r="F28" s="41">
        <v>100.4</v>
      </c>
      <c r="G28" s="41">
        <v>100.4</v>
      </c>
      <c r="H28" s="41">
        <v>103</v>
      </c>
      <c r="I28" s="41">
        <v>103</v>
      </c>
      <c r="J28" s="41">
        <v>102.4</v>
      </c>
      <c r="K28" s="41">
        <v>102.4</v>
      </c>
    </row>
    <row r="29" spans="2:11" ht="37.5">
      <c r="B29" s="6" t="s">
        <v>366</v>
      </c>
      <c r="C29" s="4" t="s">
        <v>85</v>
      </c>
      <c r="D29" s="5">
        <v>114.1203456229545</v>
      </c>
      <c r="E29" s="5">
        <f>E26/(D26*E28%)*100</f>
        <v>98.90000054525916</v>
      </c>
      <c r="F29" s="5">
        <f>F26/(E26*F28%)*100</f>
        <v>100.44000110966029</v>
      </c>
      <c r="G29" s="5">
        <f>G26/(E26*G28%)*100</f>
        <v>101.07000808212376</v>
      </c>
      <c r="H29" s="5">
        <f>H26/(F26*H28%)*100</f>
        <v>100.52999848968054</v>
      </c>
      <c r="I29" s="5">
        <f>I26/(G26*I28%)*100</f>
        <v>101.13999205015863</v>
      </c>
      <c r="J29" s="5">
        <f>J26/(H26*J28%)*100</f>
        <v>100.97000148638892</v>
      </c>
      <c r="K29" s="5">
        <f>K26/(I26*K28%)*100</f>
        <v>101.40000138221946</v>
      </c>
    </row>
    <row r="30" spans="2:11" ht="56.25">
      <c r="B30" s="6" t="s">
        <v>367</v>
      </c>
      <c r="C30" s="4" t="s">
        <v>360</v>
      </c>
      <c r="D30" s="5">
        <v>0.5</v>
      </c>
      <c r="E30" s="5">
        <v>0.5</v>
      </c>
      <c r="F30" s="5">
        <v>0.435</v>
      </c>
      <c r="G30" s="5">
        <v>0.46</v>
      </c>
      <c r="H30" s="5">
        <v>0.407</v>
      </c>
      <c r="I30" s="5">
        <v>0.455</v>
      </c>
      <c r="J30" s="5">
        <v>0.423</v>
      </c>
      <c r="K30" s="5">
        <v>0.475</v>
      </c>
    </row>
    <row r="31" spans="2:11" ht="37.5">
      <c r="B31" s="6" t="s">
        <v>284</v>
      </c>
      <c r="C31" s="4" t="s">
        <v>289</v>
      </c>
      <c r="D31" s="5">
        <v>420.1680672268908</v>
      </c>
      <c r="E31" s="5">
        <f>E30/D30*100</f>
        <v>100</v>
      </c>
      <c r="F31" s="5">
        <f>F30/E30*100</f>
        <v>87</v>
      </c>
      <c r="G31" s="5">
        <f>G30/E30*100</f>
        <v>92</v>
      </c>
      <c r="H31" s="5">
        <f>H30/F30*100</f>
        <v>93.5632183908046</v>
      </c>
      <c r="I31" s="5">
        <f>I30/G30*100</f>
        <v>98.91304347826086</v>
      </c>
      <c r="J31" s="5">
        <f>J30/H30*100</f>
        <v>103.93120393120394</v>
      </c>
      <c r="K31" s="5">
        <f>K30/I30*100</f>
        <v>104.39560439560438</v>
      </c>
    </row>
    <row r="32" spans="2:11" ht="37.5">
      <c r="B32" s="6" t="s">
        <v>292</v>
      </c>
      <c r="C32" s="4" t="s">
        <v>349</v>
      </c>
      <c r="D32" s="5">
        <v>109.3</v>
      </c>
      <c r="E32" s="5">
        <v>109.5</v>
      </c>
      <c r="F32" s="5">
        <v>102.3</v>
      </c>
      <c r="G32" s="5">
        <v>102.3</v>
      </c>
      <c r="H32" s="5">
        <v>104.1</v>
      </c>
      <c r="I32" s="5">
        <v>104.1</v>
      </c>
      <c r="J32" s="5">
        <v>103.8</v>
      </c>
      <c r="K32" s="5">
        <v>103.8</v>
      </c>
    </row>
    <row r="33" spans="2:11" ht="37.5">
      <c r="B33" s="6" t="s">
        <v>368</v>
      </c>
      <c r="C33" s="4" t="s">
        <v>85</v>
      </c>
      <c r="D33" s="5">
        <v>384.4172618727272</v>
      </c>
      <c r="E33" s="5">
        <f>E30/(D30*E32%)*100</f>
        <v>91.32420091324201</v>
      </c>
      <c r="F33" s="5">
        <f>F30/(E30*F32%)*100</f>
        <v>85.04398826979472</v>
      </c>
      <c r="G33" s="5">
        <f>G30/(E30*G32%)*100</f>
        <v>89.93157380254155</v>
      </c>
      <c r="H33" s="5">
        <f>H30/(F30*H32%)*100</f>
        <v>89.87821171066723</v>
      </c>
      <c r="I33" s="5">
        <f>I30/(G30*I32%)*100</f>
        <v>95.01733283214301</v>
      </c>
      <c r="J33" s="5">
        <f>J30/(H30*J32%)*100</f>
        <v>100.1264007044354</v>
      </c>
      <c r="K33" s="5">
        <f>K30/(I30*K32%)*100</f>
        <v>100.5737999957653</v>
      </c>
    </row>
    <row r="34" spans="2:11" ht="18.75">
      <c r="B34" s="3" t="s">
        <v>369</v>
      </c>
      <c r="C34" s="4"/>
      <c r="D34" s="5"/>
      <c r="E34" s="5"/>
      <c r="F34" s="5"/>
      <c r="G34" s="5"/>
      <c r="H34" s="5"/>
      <c r="I34" s="5"/>
      <c r="J34" s="5"/>
      <c r="K34" s="5"/>
    </row>
    <row r="35" spans="2:11" ht="37.5">
      <c r="B35" s="6" t="s">
        <v>370</v>
      </c>
      <c r="C35" s="4" t="s">
        <v>360</v>
      </c>
      <c r="D35" s="5">
        <v>1381.298</v>
      </c>
      <c r="E35" s="5">
        <v>1525.56</v>
      </c>
      <c r="F35" s="5">
        <v>1602.843</v>
      </c>
      <c r="G35" s="5">
        <v>1630.31</v>
      </c>
      <c r="H35" s="5">
        <v>1677.356</v>
      </c>
      <c r="I35" s="5">
        <v>1717.503</v>
      </c>
      <c r="J35" s="5">
        <v>1748.811</v>
      </c>
      <c r="K35" s="5">
        <v>1799.131</v>
      </c>
    </row>
    <row r="36" spans="2:11" ht="37.5">
      <c r="B36" s="6" t="s">
        <v>285</v>
      </c>
      <c r="C36" s="4" t="s">
        <v>289</v>
      </c>
      <c r="D36" s="5">
        <v>109.11209342593354</v>
      </c>
      <c r="E36" s="5">
        <f>E35/D35*100</f>
        <v>110.44394475341308</v>
      </c>
      <c r="F36" s="5">
        <f>F35/E35*100</f>
        <v>105.06587744828128</v>
      </c>
      <c r="G36" s="5">
        <f>G35/E35*100</f>
        <v>106.86633105220378</v>
      </c>
      <c r="H36" s="5">
        <f>H35/F35*100</f>
        <v>104.64880215966255</v>
      </c>
      <c r="I36" s="5">
        <f>I35/G35*100</f>
        <v>105.34824665247713</v>
      </c>
      <c r="J36" s="5">
        <f>J35/H35*100</f>
        <v>104.25997820379216</v>
      </c>
      <c r="K36" s="5">
        <f>K35/I35*100</f>
        <v>104.75271367793827</v>
      </c>
    </row>
    <row r="37" spans="2:11" ht="18.75">
      <c r="B37" s="6" t="s">
        <v>293</v>
      </c>
      <c r="C37" s="4" t="s">
        <v>349</v>
      </c>
      <c r="D37" s="5">
        <v>99</v>
      </c>
      <c r="E37" s="5">
        <v>104.6</v>
      </c>
      <c r="F37" s="5">
        <v>104.4</v>
      </c>
      <c r="G37" s="5">
        <v>104.4</v>
      </c>
      <c r="H37" s="5">
        <v>103.8</v>
      </c>
      <c r="I37" s="5">
        <v>103.8</v>
      </c>
      <c r="J37" s="5">
        <v>103.3</v>
      </c>
      <c r="K37" s="5">
        <v>103.3</v>
      </c>
    </row>
    <row r="38" spans="2:11" ht="37.5">
      <c r="B38" s="6" t="s">
        <v>371</v>
      </c>
      <c r="C38" s="4" t="s">
        <v>85</v>
      </c>
      <c r="D38" s="5">
        <v>110.21423578377123</v>
      </c>
      <c r="E38" s="5">
        <f>E35/(D35*E37%)*100</f>
        <v>105.5869452709494</v>
      </c>
      <c r="F38" s="5">
        <f>F35/(E35*F37%)*100</f>
        <v>100.63781364777901</v>
      </c>
      <c r="G38" s="5">
        <f>G35/(E35*G37%)*100</f>
        <v>102.3623860653293</v>
      </c>
      <c r="H38" s="5">
        <f>H35/(F35*H37%)*100</f>
        <v>100.81772847751691</v>
      </c>
      <c r="I38" s="5">
        <f>I35/(G35*I37%)*100</f>
        <v>101.49156710257911</v>
      </c>
      <c r="J38" s="5">
        <f>J35/(H35*J37%)*100</f>
        <v>100.9293109426836</v>
      </c>
      <c r="K38" s="5">
        <f>K35/(I35*K37%)*100</f>
        <v>101.40630559335749</v>
      </c>
    </row>
    <row r="39" spans="2:11" ht="56.25">
      <c r="B39" s="6" t="s">
        <v>372</v>
      </c>
      <c r="C39" s="4" t="s">
        <v>360</v>
      </c>
      <c r="D39" s="5">
        <v>103.554</v>
      </c>
      <c r="E39" s="5">
        <v>113.92</v>
      </c>
      <c r="F39" s="5">
        <v>120.869</v>
      </c>
      <c r="G39" s="5">
        <v>122.078</v>
      </c>
      <c r="H39" s="5">
        <v>128.326</v>
      </c>
      <c r="I39" s="5">
        <v>130.247</v>
      </c>
      <c r="J39" s="5">
        <v>135.604</v>
      </c>
      <c r="K39" s="5">
        <v>136.984</v>
      </c>
    </row>
    <row r="40" spans="2:11" ht="37.5">
      <c r="B40" s="6" t="s">
        <v>286</v>
      </c>
      <c r="C40" s="4" t="s">
        <v>289</v>
      </c>
      <c r="D40" s="5">
        <v>107.9125894894801</v>
      </c>
      <c r="E40" s="5">
        <f>E39/D39*100</f>
        <v>110.01023620526489</v>
      </c>
      <c r="F40" s="5">
        <f>F39/E39*100</f>
        <v>106.09989466292136</v>
      </c>
      <c r="G40" s="5">
        <f>G39/E39*100</f>
        <v>107.16116573033707</v>
      </c>
      <c r="H40" s="5">
        <f>H39/F39*100</f>
        <v>106.16948928178441</v>
      </c>
      <c r="I40" s="5">
        <f>I39/G39*100</f>
        <v>106.6916233883255</v>
      </c>
      <c r="J40" s="5">
        <f>J39/H39*100</f>
        <v>105.67149291647837</v>
      </c>
      <c r="K40" s="5">
        <f>K39/I39*100</f>
        <v>105.17247998034503</v>
      </c>
    </row>
    <row r="41" spans="2:11" ht="37.5">
      <c r="B41" s="6" t="s">
        <v>294</v>
      </c>
      <c r="C41" s="4" t="s">
        <v>349</v>
      </c>
      <c r="D41" s="5">
        <v>105.4</v>
      </c>
      <c r="E41" s="5">
        <v>107.9</v>
      </c>
      <c r="F41" s="5">
        <v>106.1</v>
      </c>
      <c r="G41" s="5">
        <v>106.1</v>
      </c>
      <c r="H41" s="5">
        <v>104.6</v>
      </c>
      <c r="I41" s="5">
        <v>104.6</v>
      </c>
      <c r="J41" s="5">
        <v>103.6</v>
      </c>
      <c r="K41" s="5">
        <v>103.6</v>
      </c>
    </row>
    <row r="42" spans="2:11" ht="37.5">
      <c r="B42" s="6" t="s">
        <v>373</v>
      </c>
      <c r="C42" s="4" t="s">
        <v>85</v>
      </c>
      <c r="D42" s="5">
        <v>102.38386099571169</v>
      </c>
      <c r="E42" s="5">
        <f>E39/(D39*E41%)*100</f>
        <v>101.95573327642715</v>
      </c>
      <c r="F42" s="5">
        <f>F39/(E39*F41%)*100</f>
        <v>99.99990071905877</v>
      </c>
      <c r="G42" s="5">
        <f>G39/(E39*G41%)*100</f>
        <v>101.00015620201421</v>
      </c>
      <c r="H42" s="5">
        <f>H39/(F39*H41%)*100</f>
        <v>101.50046776461224</v>
      </c>
      <c r="I42" s="5">
        <f>I39/(G39*I41%)*100</f>
        <v>101.999639950598</v>
      </c>
      <c r="J42" s="5">
        <f>J39/(H39*J41%)*100</f>
        <v>101.99951053714128</v>
      </c>
      <c r="K42" s="5">
        <f>K39/(I39*K41%)*100</f>
        <v>101.51783781886586</v>
      </c>
    </row>
    <row r="43" spans="2:11" ht="56.25">
      <c r="B43" s="6" t="s">
        <v>374</v>
      </c>
      <c r="C43" s="4" t="s">
        <v>360</v>
      </c>
      <c r="D43" s="5">
        <v>0.128</v>
      </c>
      <c r="E43" s="5">
        <v>0.128</v>
      </c>
      <c r="F43" s="5">
        <v>0.132</v>
      </c>
      <c r="G43" s="5">
        <v>0.136</v>
      </c>
      <c r="H43" s="5">
        <v>0.138</v>
      </c>
      <c r="I43" s="5">
        <v>0.145</v>
      </c>
      <c r="J43" s="5">
        <v>0.143</v>
      </c>
      <c r="K43" s="5">
        <v>0.153</v>
      </c>
    </row>
    <row r="44" spans="2:11" ht="37.5">
      <c r="B44" s="6" t="s">
        <v>287</v>
      </c>
      <c r="C44" s="4" t="s">
        <v>289</v>
      </c>
      <c r="D44" s="5">
        <v>102.4</v>
      </c>
      <c r="E44" s="5">
        <f>E43/D43*100</f>
        <v>100</v>
      </c>
      <c r="F44" s="5">
        <f>F43/E43*100</f>
        <v>103.125</v>
      </c>
      <c r="G44" s="5">
        <f>G43/F43*100</f>
        <v>103.03030303030303</v>
      </c>
      <c r="H44" s="5">
        <f>H43/F43*100</f>
        <v>104.54545454545455</v>
      </c>
      <c r="I44" s="5">
        <f>I43/G43*100</f>
        <v>106.61764705882351</v>
      </c>
      <c r="J44" s="5">
        <f>J43/H43*100</f>
        <v>103.6231884057971</v>
      </c>
      <c r="K44" s="5">
        <f>K43/I43*100</f>
        <v>105.51724137931035</v>
      </c>
    </row>
    <row r="45" spans="2:11" ht="37.5">
      <c r="B45" s="6" t="s">
        <v>295</v>
      </c>
      <c r="C45" s="4" t="s">
        <v>349</v>
      </c>
      <c r="D45" s="5">
        <v>104.1</v>
      </c>
      <c r="E45" s="5">
        <v>104.1</v>
      </c>
      <c r="F45" s="5">
        <v>104.1</v>
      </c>
      <c r="G45" s="5">
        <v>104.1</v>
      </c>
      <c r="H45" s="5">
        <v>105.5</v>
      </c>
      <c r="I45" s="5">
        <v>105.5</v>
      </c>
      <c r="J45" s="5">
        <v>104.2</v>
      </c>
      <c r="K45" s="5">
        <v>104.2</v>
      </c>
    </row>
    <row r="46" spans="2:11" ht="18.75">
      <c r="B46" s="6" t="s">
        <v>375</v>
      </c>
      <c r="C46" s="4" t="s">
        <v>349</v>
      </c>
      <c r="D46" s="5">
        <v>98.36695485110471</v>
      </c>
      <c r="E46" s="5">
        <f>E43/(D43*E45%)*100</f>
        <v>96.06147934678194</v>
      </c>
      <c r="F46" s="5">
        <f>F43/(E43*F45%)*100</f>
        <v>99.06340057636888</v>
      </c>
      <c r="G46" s="5">
        <f>G43/(E43*G45%)*100</f>
        <v>102.06532180595582</v>
      </c>
      <c r="H46" s="5">
        <f>H43/(F43*H45%)*100</f>
        <v>99.09521757862991</v>
      </c>
      <c r="I46" s="5">
        <f>I43/(G43*I45%)*100</f>
        <v>101.05938109841092</v>
      </c>
      <c r="J46" s="5">
        <f>J43/(H43*J45%)*100</f>
        <v>99.4464380094022</v>
      </c>
      <c r="K46" s="5">
        <f>K43/(I43*K45%)*100</f>
        <v>101.26414719703487</v>
      </c>
    </row>
    <row r="47" spans="2:11" ht="56.25" hidden="1">
      <c r="B47" s="6" t="s">
        <v>376</v>
      </c>
      <c r="C47" s="4" t="s">
        <v>360</v>
      </c>
      <c r="D47" s="5"/>
      <c r="E47" s="5"/>
      <c r="F47" s="5"/>
      <c r="G47" s="5"/>
      <c r="H47" s="5"/>
      <c r="I47" s="5"/>
      <c r="J47" s="5"/>
      <c r="K47" s="5"/>
    </row>
    <row r="48" spans="2:11" ht="37.5" hidden="1">
      <c r="B48" s="6" t="s">
        <v>288</v>
      </c>
      <c r="C48" s="4" t="s">
        <v>289</v>
      </c>
      <c r="D48" s="5"/>
      <c r="E48" s="5"/>
      <c r="F48" s="5"/>
      <c r="G48" s="5"/>
      <c r="H48" s="5"/>
      <c r="I48" s="5"/>
      <c r="J48" s="5"/>
      <c r="K48" s="5"/>
    </row>
    <row r="49" spans="2:11" ht="37.5" hidden="1">
      <c r="B49" s="6" t="s">
        <v>296</v>
      </c>
      <c r="C49" s="4" t="s">
        <v>349</v>
      </c>
      <c r="D49" s="5"/>
      <c r="E49" s="5"/>
      <c r="F49" s="5"/>
      <c r="G49" s="5"/>
      <c r="H49" s="5"/>
      <c r="I49" s="5"/>
      <c r="J49" s="5"/>
      <c r="K49" s="5"/>
    </row>
    <row r="50" spans="2:11" ht="37.5" hidden="1">
      <c r="B50" s="6" t="s">
        <v>377</v>
      </c>
      <c r="C50" s="4" t="s">
        <v>85</v>
      </c>
      <c r="D50" s="5"/>
      <c r="E50" s="5"/>
      <c r="F50" s="5"/>
      <c r="G50" s="5"/>
      <c r="H50" s="5"/>
      <c r="I50" s="5"/>
      <c r="J50" s="5"/>
      <c r="K50" s="5"/>
    </row>
    <row r="51" spans="2:11" ht="56.25">
      <c r="B51" s="6" t="s">
        <v>378</v>
      </c>
      <c r="C51" s="4" t="s">
        <v>360</v>
      </c>
      <c r="D51" s="5">
        <v>10.491</v>
      </c>
      <c r="E51" s="5">
        <v>11.456</v>
      </c>
      <c r="F51" s="5">
        <v>12.332</v>
      </c>
      <c r="G51" s="5">
        <v>12.405</v>
      </c>
      <c r="H51" s="5">
        <v>13.243</v>
      </c>
      <c r="I51" s="5">
        <v>13.387</v>
      </c>
      <c r="J51" s="5">
        <v>14.322</v>
      </c>
      <c r="K51" s="5">
        <v>14.619</v>
      </c>
    </row>
    <row r="52" spans="2:11" ht="37.5">
      <c r="B52" s="6" t="s">
        <v>281</v>
      </c>
      <c r="C52" s="4" t="s">
        <v>289</v>
      </c>
      <c r="D52" s="5">
        <v>260.8403779214321</v>
      </c>
      <c r="E52" s="5">
        <f>E51/D51*100</f>
        <v>109.19836049947574</v>
      </c>
      <c r="F52" s="5">
        <f>F51/E51*100</f>
        <v>107.64664804469275</v>
      </c>
      <c r="G52" s="5">
        <f>G51/F51*100</f>
        <v>100.59195588712294</v>
      </c>
      <c r="H52" s="5">
        <f>H51/F51*100</f>
        <v>107.38728511190399</v>
      </c>
      <c r="I52" s="5">
        <f>I51/G51*100</f>
        <v>107.91616283756551</v>
      </c>
      <c r="J52" s="5">
        <f>J51/H51*100</f>
        <v>108.14770067205315</v>
      </c>
      <c r="K52" s="5">
        <f>K51/I51*100</f>
        <v>109.20295809367295</v>
      </c>
    </row>
    <row r="53" spans="2:11" ht="37.5">
      <c r="B53" s="6" t="s">
        <v>297</v>
      </c>
      <c r="C53" s="4" t="s">
        <v>349</v>
      </c>
      <c r="D53" s="5">
        <v>104</v>
      </c>
      <c r="E53" s="5">
        <v>109.2</v>
      </c>
      <c r="F53" s="5">
        <v>107</v>
      </c>
      <c r="G53" s="5">
        <v>107</v>
      </c>
      <c r="H53" s="5">
        <v>105.8</v>
      </c>
      <c r="I53" s="5">
        <v>105.8</v>
      </c>
      <c r="J53" s="5">
        <v>105</v>
      </c>
      <c r="K53" s="5">
        <v>105</v>
      </c>
    </row>
    <row r="54" spans="2:11" ht="37.5">
      <c r="B54" s="6" t="s">
        <v>379</v>
      </c>
      <c r="C54" s="4" t="s">
        <v>349</v>
      </c>
      <c r="D54" s="5">
        <v>250.8080556936847</v>
      </c>
      <c r="E54" s="5">
        <f>E51/(D51*E53%)*100</f>
        <v>99.99849862589353</v>
      </c>
      <c r="F54" s="5">
        <f>F51/(E51*F53%)*100</f>
        <v>100.60434396700255</v>
      </c>
      <c r="G54" s="5">
        <f>G51/(E51*G53%)*100</f>
        <v>101.19987730381663</v>
      </c>
      <c r="H54" s="5">
        <f>H51/(F51*H53%)*100</f>
        <v>101.50026948195084</v>
      </c>
      <c r="I54" s="5">
        <f>I51/(G51*I53%)*100</f>
        <v>102.00015391074244</v>
      </c>
      <c r="J54" s="5">
        <f>J51/(H51*J53%)*100</f>
        <v>102.99781016386014</v>
      </c>
      <c r="K54" s="5">
        <f>K51/(I51*K53%)*100</f>
        <v>104.00281723206948</v>
      </c>
    </row>
    <row r="55" spans="2:11" ht="56.25">
      <c r="B55" s="6" t="s">
        <v>380</v>
      </c>
      <c r="C55" s="4" t="s">
        <v>360</v>
      </c>
      <c r="D55" s="5">
        <v>4.601</v>
      </c>
      <c r="E55" s="5">
        <v>4.891</v>
      </c>
      <c r="F55" s="5">
        <v>5.355</v>
      </c>
      <c r="G55" s="5">
        <v>5.409</v>
      </c>
      <c r="H55" s="5">
        <v>5.625</v>
      </c>
      <c r="I55" s="5">
        <v>5.738</v>
      </c>
      <c r="J55" s="5">
        <v>5.927</v>
      </c>
      <c r="K55" s="5">
        <v>6.105</v>
      </c>
    </row>
    <row r="56" spans="2:11" ht="37.5">
      <c r="B56" s="6" t="s">
        <v>324</v>
      </c>
      <c r="C56" s="4" t="s">
        <v>289</v>
      </c>
      <c r="D56" s="5">
        <v>73.65135264927164</v>
      </c>
      <c r="E56" s="5">
        <f>E55/D55*100</f>
        <v>106.30297761356226</v>
      </c>
      <c r="F56" s="5">
        <f>F55/E55*100</f>
        <v>109.48681251277858</v>
      </c>
      <c r="G56" s="5">
        <f>G55/F55*100</f>
        <v>101.00840336134453</v>
      </c>
      <c r="H56" s="5">
        <f>H55/F55*100</f>
        <v>105.04201680672267</v>
      </c>
      <c r="I56" s="5">
        <f>I55/G55*100</f>
        <v>106.08245516731374</v>
      </c>
      <c r="J56" s="5">
        <f>J55/H55*100</f>
        <v>105.36888888888889</v>
      </c>
      <c r="K56" s="5">
        <f>K55/I55*100</f>
        <v>106.39595677936565</v>
      </c>
    </row>
    <row r="57" spans="2:11" ht="37.5">
      <c r="B57" s="6" t="s">
        <v>298</v>
      </c>
      <c r="C57" s="4" t="s">
        <v>349</v>
      </c>
      <c r="D57" s="5">
        <v>101.3</v>
      </c>
      <c r="E57" s="5">
        <v>102.5</v>
      </c>
      <c r="F57" s="5">
        <v>109.5</v>
      </c>
      <c r="G57" s="5">
        <v>109.5</v>
      </c>
      <c r="H57" s="5">
        <v>104</v>
      </c>
      <c r="I57" s="5">
        <v>104</v>
      </c>
      <c r="J57" s="5">
        <v>103.3</v>
      </c>
      <c r="K57" s="5">
        <v>103.3</v>
      </c>
    </row>
    <row r="58" spans="2:11" ht="37.5">
      <c r="B58" s="6" t="s">
        <v>381</v>
      </c>
      <c r="C58" s="4" t="s">
        <v>85</v>
      </c>
      <c r="D58" s="5">
        <v>72.70617240796807</v>
      </c>
      <c r="E58" s="5">
        <f>E55/(D55*E57%)*100</f>
        <v>103.710222062012</v>
      </c>
      <c r="F58" s="5">
        <f>F55/(E55*F57%)*100</f>
        <v>99.9879566326745</v>
      </c>
      <c r="G58" s="5">
        <f>G55/(E55*G57%)*100</f>
        <v>100.99623854829811</v>
      </c>
      <c r="H58" s="5">
        <f>H55/(F55*H57%)*100</f>
        <v>101.00193923723336</v>
      </c>
      <c r="I58" s="5">
        <f>I55/(G55*I57%)*100</f>
        <v>102.0023607378017</v>
      </c>
      <c r="J58" s="5">
        <f>J55/(H55*J57%)*100</f>
        <v>102.00279660105409</v>
      </c>
      <c r="K58" s="5">
        <f>K55/(I55*K57%)*100</f>
        <v>102.99705399744978</v>
      </c>
    </row>
    <row r="59" spans="2:11" ht="56.25">
      <c r="B59" s="6" t="s">
        <v>382</v>
      </c>
      <c r="C59" s="4" t="s">
        <v>360</v>
      </c>
      <c r="D59" s="5">
        <v>601.645</v>
      </c>
      <c r="E59" s="5">
        <v>695.351</v>
      </c>
      <c r="F59" s="5">
        <v>718.458</v>
      </c>
      <c r="G59" s="5">
        <v>739.798</v>
      </c>
      <c r="H59" s="5">
        <v>745.96</v>
      </c>
      <c r="I59" s="5">
        <v>774.202</v>
      </c>
      <c r="J59" s="5">
        <v>764.68</v>
      </c>
      <c r="K59" s="5">
        <v>797.583</v>
      </c>
    </row>
    <row r="60" spans="2:11" ht="37.5">
      <c r="B60" s="6" t="s">
        <v>325</v>
      </c>
      <c r="C60" s="4" t="s">
        <v>289</v>
      </c>
      <c r="D60" s="5">
        <v>121.1545470838292</v>
      </c>
      <c r="E60" s="5">
        <f>E59/D59*100</f>
        <v>115.57496530345968</v>
      </c>
      <c r="F60" s="5">
        <f>F59/E59*100</f>
        <v>103.3230699315885</v>
      </c>
      <c r="G60" s="5">
        <f>G59/F59*100</f>
        <v>102.97025017467966</v>
      </c>
      <c r="H60" s="5">
        <f>H59/F59*100</f>
        <v>103.82792035164199</v>
      </c>
      <c r="I60" s="5">
        <f>I59/G59*100</f>
        <v>104.65045863870948</v>
      </c>
      <c r="J60" s="5">
        <f>J59/H59*100</f>
        <v>102.50951793661858</v>
      </c>
      <c r="K60" s="5">
        <f>K59/I59*100</f>
        <v>103.02001286485955</v>
      </c>
    </row>
    <row r="61" spans="2:11" ht="18.75">
      <c r="B61" s="6" t="s">
        <v>299</v>
      </c>
      <c r="C61" s="4" t="s">
        <v>349</v>
      </c>
      <c r="D61" s="5">
        <v>100.8</v>
      </c>
      <c r="E61" s="5">
        <v>115</v>
      </c>
      <c r="F61" s="5">
        <v>102.3</v>
      </c>
      <c r="G61" s="5">
        <v>102.3</v>
      </c>
      <c r="H61" s="5">
        <v>102.8</v>
      </c>
      <c r="I61" s="5">
        <v>102.8</v>
      </c>
      <c r="J61" s="5">
        <v>102</v>
      </c>
      <c r="K61" s="5">
        <v>102</v>
      </c>
    </row>
    <row r="62" spans="2:11" ht="37.5">
      <c r="B62" s="6" t="s">
        <v>383</v>
      </c>
      <c r="C62" s="4" t="s">
        <v>85</v>
      </c>
      <c r="D62" s="5">
        <v>120.19300305935437</v>
      </c>
      <c r="E62" s="5">
        <f>E59/(D59*E61%)*100</f>
        <v>100.49996982909539</v>
      </c>
      <c r="F62" s="5">
        <f>F59/(E59*F61%)*100</f>
        <v>101.00006835932405</v>
      </c>
      <c r="G62" s="5">
        <f>G59/(E59*G61%)*100</f>
        <v>104.00002306619345</v>
      </c>
      <c r="H62" s="5">
        <f>H59/(F59*H61%)*100</f>
        <v>100.99992252105253</v>
      </c>
      <c r="I62" s="5">
        <f>I59/(G59*I61%)*100</f>
        <v>101.8000570415462</v>
      </c>
      <c r="J62" s="5">
        <f>J59/(H59*J61%)*100</f>
        <v>100.49952738884174</v>
      </c>
      <c r="K62" s="5">
        <f>K59/(I59*K61%)*100</f>
        <v>101.0000126126074</v>
      </c>
    </row>
    <row r="63" spans="2:11" ht="37.5">
      <c r="B63" s="6" t="s">
        <v>384</v>
      </c>
      <c r="C63" s="4" t="s">
        <v>360</v>
      </c>
      <c r="D63" s="5">
        <v>3.62</v>
      </c>
      <c r="E63" s="5">
        <v>3.754</v>
      </c>
      <c r="F63" s="5">
        <v>3.988</v>
      </c>
      <c r="G63" s="5">
        <v>4.027</v>
      </c>
      <c r="H63" s="5">
        <v>4.132</v>
      </c>
      <c r="I63" s="5">
        <v>4.186</v>
      </c>
      <c r="J63" s="5">
        <v>4.253</v>
      </c>
      <c r="K63" s="5">
        <v>4.351</v>
      </c>
    </row>
    <row r="64" spans="2:11" ht="37.5">
      <c r="B64" s="6" t="s">
        <v>326</v>
      </c>
      <c r="C64" s="4" t="s">
        <v>289</v>
      </c>
      <c r="D64" s="5">
        <v>75.25987525987526</v>
      </c>
      <c r="E64" s="5">
        <f>E63/D63*100</f>
        <v>103.70165745856352</v>
      </c>
      <c r="F64" s="5">
        <f>F63/E63*100</f>
        <v>106.23335109216836</v>
      </c>
      <c r="G64" s="5">
        <f>G63/F63*100</f>
        <v>100.9779338014042</v>
      </c>
      <c r="H64" s="5">
        <f>H63/F63*100</f>
        <v>103.61083249749248</v>
      </c>
      <c r="I64" s="5">
        <f>I63/G63*100</f>
        <v>103.9483486466352</v>
      </c>
      <c r="J64" s="5">
        <f>J63/H63*100</f>
        <v>102.92836398838337</v>
      </c>
      <c r="K64" s="5">
        <f>K63/I63*100</f>
        <v>103.9417104634496</v>
      </c>
    </row>
    <row r="65" spans="2:11" ht="18.75">
      <c r="B65" s="6" t="s">
        <v>300</v>
      </c>
      <c r="C65" s="4" t="s">
        <v>349</v>
      </c>
      <c r="D65" s="5">
        <v>97.4</v>
      </c>
      <c r="E65" s="5">
        <v>103.7</v>
      </c>
      <c r="F65" s="5">
        <v>105.7</v>
      </c>
      <c r="G65" s="5">
        <v>105.7</v>
      </c>
      <c r="H65" s="5">
        <v>102.9</v>
      </c>
      <c r="I65" s="5">
        <v>102.9</v>
      </c>
      <c r="J65" s="5">
        <v>101.9</v>
      </c>
      <c r="K65" s="5">
        <v>101.9</v>
      </c>
    </row>
    <row r="66" spans="2:11" ht="37.5">
      <c r="B66" s="6" t="s">
        <v>385</v>
      </c>
      <c r="C66" s="4" t="s">
        <v>85</v>
      </c>
      <c r="D66" s="5">
        <v>77.26886576989247</v>
      </c>
      <c r="E66" s="5">
        <f>E63/(D63*E65%)*100</f>
        <v>100.00159832069772</v>
      </c>
      <c r="F66" s="5">
        <f>F63/(E63*F65%)*100</f>
        <v>100.50458949117159</v>
      </c>
      <c r="G66" s="5">
        <f>G63/(E63*G65%)*100</f>
        <v>101.4874578437683</v>
      </c>
      <c r="H66" s="5">
        <f>H63/(F63*H65%)*100</f>
        <v>100.69079931729101</v>
      </c>
      <c r="I66" s="5">
        <f>I63/(G63*I65%)*100</f>
        <v>101.0188033494997</v>
      </c>
      <c r="J66" s="5">
        <f>J63/(H63*J65%)*100</f>
        <v>101.00918938997386</v>
      </c>
      <c r="K66" s="5">
        <f>K63/(I63*K65%)*100</f>
        <v>102.00364127914581</v>
      </c>
    </row>
    <row r="67" spans="2:11" ht="56.25">
      <c r="B67" s="6" t="s">
        <v>386</v>
      </c>
      <c r="C67" s="4" t="s">
        <v>360</v>
      </c>
      <c r="D67" s="5">
        <v>66.693</v>
      </c>
      <c r="E67" s="5">
        <v>72.619</v>
      </c>
      <c r="F67" s="5">
        <v>77.526</v>
      </c>
      <c r="G67" s="5">
        <v>79.061</v>
      </c>
      <c r="H67" s="5">
        <v>80.97</v>
      </c>
      <c r="I67" s="5">
        <v>84.201</v>
      </c>
      <c r="J67" s="5">
        <v>84.159</v>
      </c>
      <c r="K67" s="5">
        <v>89.233</v>
      </c>
    </row>
    <row r="68" spans="2:11" ht="37.5">
      <c r="B68" s="6" t="s">
        <v>327</v>
      </c>
      <c r="C68" s="4" t="s">
        <v>289</v>
      </c>
      <c r="D68" s="5">
        <v>175.59569258313365</v>
      </c>
      <c r="E68" s="5">
        <f>E67/D67*100</f>
        <v>108.8854902313586</v>
      </c>
      <c r="F68" s="5">
        <f>F67/E67*100</f>
        <v>106.75718475880967</v>
      </c>
      <c r="G68" s="5">
        <f>G67/F67*100</f>
        <v>101.97998090963034</v>
      </c>
      <c r="H68" s="5">
        <f>H67/F67*100</f>
        <v>104.44238062069499</v>
      </c>
      <c r="I68" s="5">
        <f>I67/G67*100</f>
        <v>106.50130911574604</v>
      </c>
      <c r="J68" s="5">
        <f>J67/H67*100</f>
        <v>103.93849573916265</v>
      </c>
      <c r="K68" s="5">
        <f>K67/I67*100</f>
        <v>105.97617605491622</v>
      </c>
    </row>
    <row r="69" spans="2:11" ht="37.5">
      <c r="B69" s="6" t="s">
        <v>301</v>
      </c>
      <c r="C69" s="4" t="s">
        <v>349</v>
      </c>
      <c r="D69" s="5">
        <v>97.4</v>
      </c>
      <c r="E69" s="5">
        <v>103.7</v>
      </c>
      <c r="F69" s="5">
        <v>105.7</v>
      </c>
      <c r="G69" s="5">
        <v>105.7</v>
      </c>
      <c r="H69" s="5">
        <v>102.9</v>
      </c>
      <c r="I69" s="5">
        <v>102.9</v>
      </c>
      <c r="J69" s="5">
        <v>101.9</v>
      </c>
      <c r="K69" s="5">
        <v>101.9</v>
      </c>
    </row>
    <row r="70" spans="2:11" ht="37.5">
      <c r="B70" s="6" t="s">
        <v>387</v>
      </c>
      <c r="C70" s="4" t="s">
        <v>349</v>
      </c>
      <c r="D70" s="5">
        <v>180.2830519334021</v>
      </c>
      <c r="E70" s="5">
        <f>E67/(D67*E69%)*100</f>
        <v>105.00047273997939</v>
      </c>
      <c r="F70" s="5">
        <f>F67/(E67*F69%)*100</f>
        <v>101.00017479546801</v>
      </c>
      <c r="G70" s="5">
        <f>G67/(E67*G69%)*100</f>
        <v>102.99995897511154</v>
      </c>
      <c r="H70" s="5">
        <f>H67/(F67*H69%)*100</f>
        <v>101.49891216782795</v>
      </c>
      <c r="I70" s="5">
        <f>I67/(G67*I69%)*100</f>
        <v>103.49981449538002</v>
      </c>
      <c r="J70" s="5">
        <f>J67/(H67*J69%)*100</f>
        <v>102.00048649574353</v>
      </c>
      <c r="K70" s="5">
        <f>K67/(I67*K69%)*100</f>
        <v>104.00017277224359</v>
      </c>
    </row>
    <row r="71" spans="2:11" ht="56.25">
      <c r="B71" s="6" t="s">
        <v>388</v>
      </c>
      <c r="C71" s="4" t="s">
        <v>360</v>
      </c>
      <c r="D71" s="5">
        <v>17.481</v>
      </c>
      <c r="E71" s="5">
        <v>18.215</v>
      </c>
      <c r="F71" s="5">
        <v>19.007</v>
      </c>
      <c r="G71" s="5">
        <v>19.199</v>
      </c>
      <c r="H71" s="5">
        <v>19.938</v>
      </c>
      <c r="I71" s="5">
        <v>20.24</v>
      </c>
      <c r="J71" s="5">
        <v>21.041</v>
      </c>
      <c r="K71" s="5">
        <v>21.424</v>
      </c>
    </row>
    <row r="72" spans="2:11" ht="37.5">
      <c r="B72" s="6" t="s">
        <v>328</v>
      </c>
      <c r="C72" s="4" t="s">
        <v>289</v>
      </c>
      <c r="D72" s="5">
        <v>110.52032623127018</v>
      </c>
      <c r="E72" s="5">
        <f>E71/D71*100</f>
        <v>104.19884445969909</v>
      </c>
      <c r="F72" s="5">
        <f>F71/E71*100</f>
        <v>104.34806478177327</v>
      </c>
      <c r="G72" s="5">
        <f>G71/F71*100</f>
        <v>101.01015415373284</v>
      </c>
      <c r="H72" s="5">
        <f>H71/F71*100</f>
        <v>104.8981954016941</v>
      </c>
      <c r="I72" s="5">
        <f>I71/G71*100</f>
        <v>105.42215740403145</v>
      </c>
      <c r="J72" s="5">
        <f>J71/H71*100</f>
        <v>105.53214966395828</v>
      </c>
      <c r="K72" s="5">
        <f>K71/I71*100</f>
        <v>105.84980237154151</v>
      </c>
    </row>
    <row r="73" spans="2:11" ht="37.5">
      <c r="B73" s="6" t="s">
        <v>302</v>
      </c>
      <c r="C73" s="4" t="s">
        <v>349</v>
      </c>
      <c r="D73" s="5">
        <v>106.5</v>
      </c>
      <c r="E73" s="5">
        <v>104.2</v>
      </c>
      <c r="F73" s="5">
        <v>105.4</v>
      </c>
      <c r="G73" s="5">
        <v>105.4</v>
      </c>
      <c r="H73" s="5">
        <v>104.9</v>
      </c>
      <c r="I73" s="5">
        <v>104.9</v>
      </c>
      <c r="J73" s="5">
        <v>104.8</v>
      </c>
      <c r="K73" s="5">
        <v>104.8</v>
      </c>
    </row>
    <row r="74" spans="2:11" ht="37.5">
      <c r="B74" s="6" t="s">
        <v>389</v>
      </c>
      <c r="C74" s="4" t="s">
        <v>85</v>
      </c>
      <c r="D74" s="5">
        <v>103.77495420776542</v>
      </c>
      <c r="E74" s="5">
        <f>E71/(D71*E73%)*100</f>
        <v>99.99889103617954</v>
      </c>
      <c r="F74" s="5">
        <f>F71/(E71*F73%)*100</f>
        <v>99.00195899598981</v>
      </c>
      <c r="G74" s="5">
        <f>G71/(E71*G73%)*100</f>
        <v>100.00203139706467</v>
      </c>
      <c r="H74" s="5">
        <f>H71/(F71*H73%)*100</f>
        <v>99.99827969656253</v>
      </c>
      <c r="I74" s="5">
        <f>I71/(G71*I73%)*100</f>
        <v>100.49776682939127</v>
      </c>
      <c r="J74" s="5">
        <f>J71/(H71*J73%)*100</f>
        <v>100.69861609156322</v>
      </c>
      <c r="K74" s="5">
        <f>K71/(I71*K73%)*100</f>
        <v>101.00171982017318</v>
      </c>
    </row>
    <row r="75" spans="2:11" ht="56.25">
      <c r="B75" s="6" t="s">
        <v>390</v>
      </c>
      <c r="C75" s="4" t="s">
        <v>360</v>
      </c>
      <c r="D75" s="5">
        <v>0.078</v>
      </c>
      <c r="E75" s="5">
        <v>0.088</v>
      </c>
      <c r="F75" s="5">
        <v>0.096</v>
      </c>
      <c r="G75" s="5">
        <v>0.097</v>
      </c>
      <c r="H75" s="5">
        <v>0.104</v>
      </c>
      <c r="I75" s="5">
        <v>0.106</v>
      </c>
      <c r="J75" s="5">
        <v>0.11</v>
      </c>
      <c r="K75" s="5">
        <v>0.113</v>
      </c>
    </row>
    <row r="76" spans="2:11" ht="37.5">
      <c r="B76" s="6" t="s">
        <v>329</v>
      </c>
      <c r="C76" s="4" t="s">
        <v>289</v>
      </c>
      <c r="D76" s="5">
        <v>4.564072557050907</v>
      </c>
      <c r="E76" s="5">
        <f>E75/D75*100</f>
        <v>112.82051282051282</v>
      </c>
      <c r="F76" s="5">
        <f>F75/E75*100</f>
        <v>109.09090909090911</v>
      </c>
      <c r="G76" s="5">
        <f>G75/F75*100</f>
        <v>101.04166666666667</v>
      </c>
      <c r="H76" s="5">
        <f>H75/F75*100</f>
        <v>108.33333333333333</v>
      </c>
      <c r="I76" s="5">
        <f>I75/G75*100</f>
        <v>109.27835051546391</v>
      </c>
      <c r="J76" s="5">
        <f>J75/H75*100</f>
        <v>105.76923076923077</v>
      </c>
      <c r="K76" s="5">
        <f>K75/I75*100</f>
        <v>106.60377358490567</v>
      </c>
    </row>
    <row r="77" spans="2:11" ht="37.5">
      <c r="B77" s="6" t="s">
        <v>303</v>
      </c>
      <c r="C77" s="4" t="s">
        <v>349</v>
      </c>
      <c r="D77" s="5">
        <v>100.4</v>
      </c>
      <c r="E77" s="5">
        <v>102.8</v>
      </c>
      <c r="F77" s="5">
        <v>108.1</v>
      </c>
      <c r="G77" s="5">
        <v>108.1</v>
      </c>
      <c r="H77" s="5">
        <v>105.8</v>
      </c>
      <c r="I77" s="5">
        <v>105.8</v>
      </c>
      <c r="J77" s="5">
        <v>102.5</v>
      </c>
      <c r="K77" s="5">
        <v>102.5</v>
      </c>
    </row>
    <row r="78" spans="2:11" ht="37.5">
      <c r="B78" s="6" t="s">
        <v>391</v>
      </c>
      <c r="C78" s="4" t="s">
        <v>85</v>
      </c>
      <c r="D78" s="5">
        <v>4.54588900104672</v>
      </c>
      <c r="E78" s="5">
        <f>E75/(D75*E77%)*100</f>
        <v>109.74758056470118</v>
      </c>
      <c r="F78" s="5">
        <f>F75/(E75*F77%)*100</f>
        <v>100.91665965856531</v>
      </c>
      <c r="G78" s="5">
        <f>G75/(E75*G77%)*100</f>
        <v>101.96787486334205</v>
      </c>
      <c r="H78" s="5">
        <f>H75/(F75*H77%)*100</f>
        <v>102.39445494643982</v>
      </c>
      <c r="I78" s="5">
        <f>I75/(G75*I77%)*100</f>
        <v>103.28766589363319</v>
      </c>
      <c r="J78" s="5">
        <f>J75/(H75*J77%)*100</f>
        <v>103.1894934333959</v>
      </c>
      <c r="K78" s="5">
        <f>K75/(I75*K77%)*100</f>
        <v>104.00368154624944</v>
      </c>
    </row>
    <row r="79" spans="2:11" ht="56.25">
      <c r="B79" s="6" t="s">
        <v>5</v>
      </c>
      <c r="C79" s="4" t="s">
        <v>360</v>
      </c>
      <c r="D79" s="5">
        <v>146.71</v>
      </c>
      <c r="E79" s="5">
        <v>155.362</v>
      </c>
      <c r="F79" s="5">
        <v>165.15</v>
      </c>
      <c r="G79" s="5">
        <v>166.801</v>
      </c>
      <c r="H79" s="5">
        <v>174.108</v>
      </c>
      <c r="I79" s="5">
        <v>177.599</v>
      </c>
      <c r="J79" s="5">
        <v>184.466</v>
      </c>
      <c r="K79" s="5">
        <v>190.028</v>
      </c>
    </row>
    <row r="80" spans="2:11" ht="37.5">
      <c r="B80" s="6" t="s">
        <v>330</v>
      </c>
      <c r="C80" s="4" t="s">
        <v>289</v>
      </c>
      <c r="D80" s="5">
        <v>125.15461982716702</v>
      </c>
      <c r="E80" s="5">
        <f>E79/D79*100</f>
        <v>105.8973485106673</v>
      </c>
      <c r="F80" s="5">
        <f>F79/E79*100</f>
        <v>106.30012486965926</v>
      </c>
      <c r="G80" s="5">
        <f>G79/F79*100</f>
        <v>100.99969724492883</v>
      </c>
      <c r="H80" s="5">
        <f>H79/F79*100</f>
        <v>105.42415985467757</v>
      </c>
      <c r="I80" s="5">
        <f>I79/G79*100</f>
        <v>106.47358229267209</v>
      </c>
      <c r="J80" s="5">
        <f>J79/H79*100</f>
        <v>105.94918096813473</v>
      </c>
      <c r="K80" s="5">
        <f>K79/I79*100</f>
        <v>106.99835021593591</v>
      </c>
    </row>
    <row r="81" spans="2:11" ht="37.5">
      <c r="B81" s="6" t="s">
        <v>304</v>
      </c>
      <c r="C81" s="4" t="s">
        <v>349</v>
      </c>
      <c r="D81" s="5">
        <v>109.1</v>
      </c>
      <c r="E81" s="5">
        <v>105.3</v>
      </c>
      <c r="F81" s="5">
        <v>106.3</v>
      </c>
      <c r="G81" s="5">
        <v>106.3</v>
      </c>
      <c r="H81" s="5">
        <v>104.9</v>
      </c>
      <c r="I81" s="5">
        <v>104.9</v>
      </c>
      <c r="J81" s="5">
        <v>104.9</v>
      </c>
      <c r="K81" s="5">
        <v>104.9</v>
      </c>
    </row>
    <row r="82" spans="2:11" ht="37.5">
      <c r="B82" s="6" t="s">
        <v>6</v>
      </c>
      <c r="C82" s="4" t="s">
        <v>85</v>
      </c>
      <c r="D82" s="5">
        <v>114.71550854919069</v>
      </c>
      <c r="E82" s="5">
        <f>E79/(D79*E81%)*100</f>
        <v>100.56728253624625</v>
      </c>
      <c r="F82" s="5">
        <f>F79/(E79*F81%)*100</f>
        <v>100.0001174691056</v>
      </c>
      <c r="G82" s="5">
        <f>G79/(E79*G81%)*100</f>
        <v>100.99981588836985</v>
      </c>
      <c r="H82" s="5">
        <f>H79/(F79*H81%)*100</f>
        <v>100.49967574325791</v>
      </c>
      <c r="I82" s="5">
        <f>I79/(G79*I81%)*100</f>
        <v>101.50007844868645</v>
      </c>
      <c r="J82" s="5">
        <f>J79/(H79*J81%)*100</f>
        <v>101.00017251490439</v>
      </c>
      <c r="K82" s="5">
        <f>K79/(I79*K81%)*100</f>
        <v>102.00033385694556</v>
      </c>
    </row>
    <row r="83" spans="2:11" ht="56.25">
      <c r="B83" s="6" t="s">
        <v>7</v>
      </c>
      <c r="C83" s="4" t="s">
        <v>360</v>
      </c>
      <c r="D83" s="5">
        <v>412.486</v>
      </c>
      <c r="E83" s="5">
        <v>434.348</v>
      </c>
      <c r="F83" s="5">
        <v>463.651</v>
      </c>
      <c r="G83" s="5">
        <v>464.99</v>
      </c>
      <c r="H83" s="5">
        <v>487.829</v>
      </c>
      <c r="I83" s="5">
        <v>490.408</v>
      </c>
      <c r="J83" s="5">
        <v>514.189</v>
      </c>
      <c r="K83" s="5">
        <v>518.76</v>
      </c>
    </row>
    <row r="84" spans="2:11" ht="37.5">
      <c r="B84" s="6" t="s">
        <v>331</v>
      </c>
      <c r="C84" s="4" t="s">
        <v>289</v>
      </c>
      <c r="D84" s="5">
        <v>86.46381392774943</v>
      </c>
      <c r="E84" s="5">
        <f>E83/D83*100</f>
        <v>105.30005866865785</v>
      </c>
      <c r="F84" s="5">
        <f>F83/E83*100</f>
        <v>106.74643373516166</v>
      </c>
      <c r="G84" s="5">
        <f>G83/F83*100</f>
        <v>100.28879480471302</v>
      </c>
      <c r="H84" s="5">
        <f>H83/F83*100</f>
        <v>105.2146981242357</v>
      </c>
      <c r="I84" s="5">
        <f>I83/G83*100</f>
        <v>105.46635411514227</v>
      </c>
      <c r="J84" s="5">
        <f>J83/H83*100</f>
        <v>105.40353279530325</v>
      </c>
      <c r="K84" s="5">
        <f>K83/I83*100</f>
        <v>105.78130862465538</v>
      </c>
    </row>
    <row r="85" spans="2:11" ht="37.5">
      <c r="B85" s="6" t="s">
        <v>305</v>
      </c>
      <c r="C85" s="4" t="s">
        <v>349</v>
      </c>
      <c r="D85" s="5">
        <v>109.1</v>
      </c>
      <c r="E85" s="5">
        <v>105.3</v>
      </c>
      <c r="F85" s="5">
        <v>106.3</v>
      </c>
      <c r="G85" s="5">
        <v>106.3</v>
      </c>
      <c r="H85" s="5">
        <v>104.9</v>
      </c>
      <c r="I85" s="5">
        <v>104.9</v>
      </c>
      <c r="J85" s="5">
        <v>104.9</v>
      </c>
      <c r="K85" s="5">
        <v>104.9</v>
      </c>
    </row>
    <row r="86" spans="2:11" ht="37.5">
      <c r="B86" s="6" t="s">
        <v>8</v>
      </c>
      <c r="C86" s="4" t="s">
        <v>85</v>
      </c>
      <c r="D86" s="5">
        <v>79.25189177612229</v>
      </c>
      <c r="E86" s="5">
        <f>E83/(D83*E85%)*100</f>
        <v>100.00005571572446</v>
      </c>
      <c r="F86" s="5">
        <f>F83/(E83*F85%)*100</f>
        <v>100.41997529177955</v>
      </c>
      <c r="G86" s="5">
        <f>G83/(E83*G85%)*100</f>
        <v>100.70998296331632</v>
      </c>
      <c r="H86" s="5">
        <f>H83/(F83*H85%)*100</f>
        <v>100.29999821185478</v>
      </c>
      <c r="I86" s="5">
        <f>I83/(G83*I85%)*100</f>
        <v>100.53989906114609</v>
      </c>
      <c r="J86" s="5">
        <f>J83/(H83*J85%)*100</f>
        <v>100.48001219761986</v>
      </c>
      <c r="K86" s="5">
        <f>K83/(I83*K85%)*100</f>
        <v>100.84014168222627</v>
      </c>
    </row>
    <row r="87" spans="2:11" ht="56.25" hidden="1">
      <c r="B87" s="6" t="s">
        <v>9</v>
      </c>
      <c r="C87" s="4" t="s">
        <v>360</v>
      </c>
      <c r="D87" s="5"/>
      <c r="E87" s="5"/>
      <c r="F87" s="5"/>
      <c r="G87" s="5"/>
      <c r="H87" s="5"/>
      <c r="I87" s="5"/>
      <c r="J87" s="5"/>
      <c r="K87" s="5"/>
    </row>
    <row r="88" spans="2:11" ht="37.5" hidden="1">
      <c r="B88" s="6" t="s">
        <v>332</v>
      </c>
      <c r="C88" s="4" t="s">
        <v>289</v>
      </c>
      <c r="D88" s="5"/>
      <c r="E88" s="5"/>
      <c r="F88" s="5"/>
      <c r="G88" s="5"/>
      <c r="H88" s="5"/>
      <c r="I88" s="5"/>
      <c r="J88" s="5"/>
      <c r="K88" s="5"/>
    </row>
    <row r="89" spans="2:11" ht="37.5" hidden="1">
      <c r="B89" s="6" t="s">
        <v>306</v>
      </c>
      <c r="C89" s="4" t="s">
        <v>349</v>
      </c>
      <c r="D89" s="5"/>
      <c r="E89" s="5"/>
      <c r="F89" s="5"/>
      <c r="G89" s="5"/>
      <c r="H89" s="5"/>
      <c r="I89" s="5"/>
      <c r="J89" s="5"/>
      <c r="K89" s="5"/>
    </row>
    <row r="90" spans="2:11" ht="37.5" hidden="1">
      <c r="B90" s="6" t="s">
        <v>10</v>
      </c>
      <c r="C90" s="4" t="s">
        <v>85</v>
      </c>
      <c r="D90" s="5"/>
      <c r="E90" s="5"/>
      <c r="F90" s="5"/>
      <c r="G90" s="5"/>
      <c r="H90" s="5"/>
      <c r="I90" s="5"/>
      <c r="J90" s="5"/>
      <c r="K90" s="5"/>
    </row>
    <row r="91" spans="2:11" ht="37.5">
      <c r="B91" s="6" t="s">
        <v>11</v>
      </c>
      <c r="C91" s="4" t="s">
        <v>360</v>
      </c>
      <c r="D91" s="5">
        <v>13.939</v>
      </c>
      <c r="E91" s="5">
        <v>15.557</v>
      </c>
      <c r="F91" s="5">
        <v>16.412</v>
      </c>
      <c r="G91" s="5">
        <v>16.445</v>
      </c>
      <c r="H91" s="5">
        <v>17.121</v>
      </c>
      <c r="I91" s="5">
        <v>17.189</v>
      </c>
      <c r="J91" s="5">
        <v>17.773</v>
      </c>
      <c r="K91" s="5">
        <v>17.933</v>
      </c>
    </row>
    <row r="92" spans="2:11" ht="37.5">
      <c r="B92" s="6" t="s">
        <v>333</v>
      </c>
      <c r="C92" s="4" t="s">
        <v>289</v>
      </c>
      <c r="D92" s="5">
        <v>163.64169992956093</v>
      </c>
      <c r="E92" s="5">
        <f>E91/D91*100</f>
        <v>111.60771934859028</v>
      </c>
      <c r="F92" s="5">
        <f>F91/E91*100</f>
        <v>105.49591823616377</v>
      </c>
      <c r="G92" s="5">
        <f>G91/F91*100</f>
        <v>100.201072386059</v>
      </c>
      <c r="H92" s="5">
        <f>H91/F91*100</f>
        <v>104.32000974896415</v>
      </c>
      <c r="I92" s="5">
        <f>I91/G91*100</f>
        <v>104.52417148069321</v>
      </c>
      <c r="J92" s="5">
        <f>J91/H91*100</f>
        <v>103.80818877402021</v>
      </c>
      <c r="K92" s="5">
        <f>K91/I91*100</f>
        <v>104.32834952585957</v>
      </c>
    </row>
    <row r="93" spans="2:11" ht="18.75">
      <c r="B93" s="6" t="s">
        <v>307</v>
      </c>
      <c r="C93" s="4" t="s">
        <v>349</v>
      </c>
      <c r="D93" s="5">
        <v>108.7</v>
      </c>
      <c r="E93" s="5">
        <v>110.5</v>
      </c>
      <c r="F93" s="5">
        <v>105.5</v>
      </c>
      <c r="G93" s="5">
        <v>105.5</v>
      </c>
      <c r="H93" s="5">
        <v>103.8</v>
      </c>
      <c r="I93" s="5">
        <v>103.8</v>
      </c>
      <c r="J93" s="5">
        <v>103.5</v>
      </c>
      <c r="K93" s="5">
        <v>103.5</v>
      </c>
    </row>
    <row r="94" spans="2:11" ht="37.5">
      <c r="B94" s="6" t="s">
        <v>12</v>
      </c>
      <c r="C94" s="4" t="s">
        <v>85</v>
      </c>
      <c r="D94" s="5">
        <v>150.54434216150958</v>
      </c>
      <c r="E94" s="5">
        <f>E91/(D91*E93%)*100</f>
        <v>101.00246094895049</v>
      </c>
      <c r="F94" s="5">
        <f>F91/(E91*F93%)*100</f>
        <v>99.99613102953914</v>
      </c>
      <c r="G94" s="5">
        <f>G91/(E91*G93%)*100</f>
        <v>100.19719563616691</v>
      </c>
      <c r="H94" s="5">
        <f>H91/(F91*H93%)*100</f>
        <v>100.50097278320247</v>
      </c>
      <c r="I94" s="5">
        <f>I91/(G91*I93%)*100</f>
        <v>100.6976603860243</v>
      </c>
      <c r="J94" s="5">
        <f>J91/(H91*J93%)*100</f>
        <v>100.2977669314205</v>
      </c>
      <c r="K94" s="5">
        <f>K91/(I91*K93%)*100</f>
        <v>100.80033770614452</v>
      </c>
    </row>
    <row r="95" spans="2:11" ht="18.75">
      <c r="B95" s="3" t="s">
        <v>13</v>
      </c>
      <c r="C95" s="4"/>
      <c r="D95" s="5"/>
      <c r="E95" s="5"/>
      <c r="F95" s="5"/>
      <c r="G95" s="5"/>
      <c r="H95" s="5"/>
      <c r="I95" s="5"/>
      <c r="J95" s="5"/>
      <c r="K95" s="5"/>
    </row>
    <row r="96" spans="2:11" ht="56.25">
      <c r="B96" s="6" t="s">
        <v>14</v>
      </c>
      <c r="C96" s="4" t="s">
        <v>360</v>
      </c>
      <c r="D96" s="5">
        <v>1028.693</v>
      </c>
      <c r="E96" s="5">
        <v>1163.297</v>
      </c>
      <c r="F96" s="5">
        <v>1248.218</v>
      </c>
      <c r="G96" s="5">
        <v>1301.891</v>
      </c>
      <c r="H96" s="5">
        <v>1360.463</v>
      </c>
      <c r="I96" s="5">
        <v>1438.592</v>
      </c>
      <c r="J96" s="5">
        <v>1474.078</v>
      </c>
      <c r="K96" s="5">
        <v>1561.765</v>
      </c>
    </row>
    <row r="97" spans="2:11" ht="37.5">
      <c r="B97" s="6" t="s">
        <v>334</v>
      </c>
      <c r="C97" s="4" t="s">
        <v>289</v>
      </c>
      <c r="D97" s="5">
        <v>115.40946123934472</v>
      </c>
      <c r="E97" s="5">
        <f>E96/D96*100</f>
        <v>113.08495343119861</v>
      </c>
      <c r="F97" s="5">
        <f>F96/E96*100</f>
        <v>107.30002742205988</v>
      </c>
      <c r="G97" s="5">
        <f>G96/F96*100</f>
        <v>104.29997003728515</v>
      </c>
      <c r="H97" s="5">
        <f>H96/F96*100</f>
        <v>108.99241959337229</v>
      </c>
      <c r="I97" s="5">
        <f>I96/G96*100</f>
        <v>110.50018780374087</v>
      </c>
      <c r="J97" s="5">
        <f>J96/H96*100</f>
        <v>108.35120102494517</v>
      </c>
      <c r="K97" s="5">
        <f>K96/I96*100</f>
        <v>108.56205234006583</v>
      </c>
    </row>
    <row r="98" spans="2:11" ht="37.5">
      <c r="B98" s="6" t="s">
        <v>308</v>
      </c>
      <c r="C98" s="4" t="s">
        <v>349</v>
      </c>
      <c r="D98" s="5">
        <v>109.9</v>
      </c>
      <c r="E98" s="5">
        <v>107.7</v>
      </c>
      <c r="F98" s="5">
        <v>107.3</v>
      </c>
      <c r="G98" s="5">
        <v>107.3</v>
      </c>
      <c r="H98" s="5">
        <v>107.7</v>
      </c>
      <c r="I98" s="5">
        <v>107.7</v>
      </c>
      <c r="J98" s="5">
        <v>105.4</v>
      </c>
      <c r="K98" s="5">
        <v>105.4</v>
      </c>
    </row>
    <row r="99" spans="2:11" ht="37.5">
      <c r="B99" s="6" t="s">
        <v>15</v>
      </c>
      <c r="C99" s="4" t="s">
        <v>85</v>
      </c>
      <c r="D99" s="5">
        <v>105.01315854353479</v>
      </c>
      <c r="E99" s="5">
        <f>E96/(D96*E98%)*100</f>
        <v>104.99995676063011</v>
      </c>
      <c r="F99" s="5">
        <f>F96/(E96*F98%)*100</f>
        <v>100.00002555643978</v>
      </c>
      <c r="G99" s="5">
        <f>G96/(E96*G98%)*100</f>
        <v>104.29999669264419</v>
      </c>
      <c r="H99" s="5">
        <f>H96/(F96*H98%)*100</f>
        <v>101.20001819254625</v>
      </c>
      <c r="I99" s="5">
        <f>I96/(G96*I98%)*100</f>
        <v>102.59998867571112</v>
      </c>
      <c r="J99" s="5">
        <f>J96/(H96*J98%)*100</f>
        <v>102.80000097243376</v>
      </c>
      <c r="K99" s="5">
        <f>K96/(I96*K98%)*100</f>
        <v>103.00004965850648</v>
      </c>
    </row>
    <row r="100" spans="2:11" ht="18.75">
      <c r="B100" s="6" t="s">
        <v>16</v>
      </c>
      <c r="C100" s="4" t="s">
        <v>17</v>
      </c>
      <c r="D100" s="5">
        <v>102.7</v>
      </c>
      <c r="E100" s="5">
        <v>102.7</v>
      </c>
      <c r="F100" s="5">
        <v>102.7</v>
      </c>
      <c r="G100" s="5">
        <v>102.7</v>
      </c>
      <c r="H100" s="5">
        <v>102.7</v>
      </c>
      <c r="I100" s="5">
        <v>102.7</v>
      </c>
      <c r="J100" s="5">
        <v>102.7</v>
      </c>
      <c r="K100" s="5">
        <v>102.7</v>
      </c>
    </row>
    <row r="101" spans="2:11" ht="18.75">
      <c r="B101" s="6" t="s">
        <v>18</v>
      </c>
      <c r="C101" s="4"/>
      <c r="D101" s="5"/>
      <c r="E101" s="5"/>
      <c r="F101" s="5"/>
      <c r="G101" s="5"/>
      <c r="H101" s="5"/>
      <c r="I101" s="5"/>
      <c r="J101" s="5"/>
      <c r="K101" s="5"/>
    </row>
    <row r="102" spans="2:11" ht="18.75" hidden="1">
      <c r="B102" s="6" t="s">
        <v>19</v>
      </c>
      <c r="C102" s="4" t="s">
        <v>20</v>
      </c>
      <c r="D102" s="5"/>
      <c r="E102" s="5"/>
      <c r="F102" s="5"/>
      <c r="G102" s="5"/>
      <c r="H102" s="5"/>
      <c r="I102" s="5"/>
      <c r="J102" s="5"/>
      <c r="K102" s="5"/>
    </row>
    <row r="103" spans="2:11" ht="18.75">
      <c r="B103" s="6" t="s">
        <v>21</v>
      </c>
      <c r="C103" s="4" t="s">
        <v>20</v>
      </c>
      <c r="D103" s="5">
        <v>46.4</v>
      </c>
      <c r="E103" s="5">
        <v>46.4</v>
      </c>
      <c r="F103" s="5">
        <v>46.4</v>
      </c>
      <c r="G103" s="5">
        <v>46.4</v>
      </c>
      <c r="H103" s="5">
        <v>46.4</v>
      </c>
      <c r="I103" s="5">
        <v>46.4</v>
      </c>
      <c r="J103" s="5">
        <v>46.4</v>
      </c>
      <c r="K103" s="5">
        <v>46.4</v>
      </c>
    </row>
    <row r="104" spans="2:11" ht="18.75">
      <c r="B104" s="6" t="s">
        <v>22</v>
      </c>
      <c r="C104" s="4" t="s">
        <v>20</v>
      </c>
      <c r="D104" s="5">
        <v>56.3</v>
      </c>
      <c r="E104" s="5">
        <v>56.3</v>
      </c>
      <c r="F104" s="5">
        <v>56.3</v>
      </c>
      <c r="G104" s="5">
        <v>56.3</v>
      </c>
      <c r="H104" s="5">
        <v>56.3</v>
      </c>
      <c r="I104" s="5">
        <v>56.3</v>
      </c>
      <c r="J104" s="5">
        <v>56.3</v>
      </c>
      <c r="K104" s="5">
        <v>56.3</v>
      </c>
    </row>
    <row r="105" spans="2:11" ht="37.5">
      <c r="B105" s="6" t="s">
        <v>23</v>
      </c>
      <c r="C105" s="4" t="s">
        <v>24</v>
      </c>
      <c r="D105" s="5"/>
      <c r="E105" s="5"/>
      <c r="F105" s="5"/>
      <c r="G105" s="5"/>
      <c r="H105" s="5"/>
      <c r="I105" s="5"/>
      <c r="J105" s="5"/>
      <c r="K105" s="5"/>
    </row>
    <row r="106" spans="2:11" ht="18.75">
      <c r="B106" s="6" t="s">
        <v>25</v>
      </c>
      <c r="C106" s="4"/>
      <c r="D106" s="5"/>
      <c r="E106" s="5"/>
      <c r="F106" s="5"/>
      <c r="G106" s="5"/>
      <c r="H106" s="5"/>
      <c r="I106" s="5"/>
      <c r="J106" s="5"/>
      <c r="K106" s="5"/>
    </row>
    <row r="107" spans="2:11" ht="18.75" hidden="1">
      <c r="B107" s="6" t="s">
        <v>19</v>
      </c>
      <c r="C107" s="4" t="s">
        <v>24</v>
      </c>
      <c r="D107" s="5"/>
      <c r="E107" s="5"/>
      <c r="F107" s="5"/>
      <c r="G107" s="5"/>
      <c r="H107" s="5"/>
      <c r="I107" s="5"/>
      <c r="J107" s="5"/>
      <c r="K107" s="5"/>
    </row>
    <row r="108" spans="2:11" ht="18.75">
      <c r="B108" s="6" t="s">
        <v>21</v>
      </c>
      <c r="C108" s="4" t="s">
        <v>24</v>
      </c>
      <c r="D108" s="5">
        <v>2050</v>
      </c>
      <c r="E108" s="5">
        <v>2209.9</v>
      </c>
      <c r="F108" s="5">
        <v>2282.8</v>
      </c>
      <c r="G108" s="5">
        <v>2282.8</v>
      </c>
      <c r="H108" s="5">
        <v>2360.4</v>
      </c>
      <c r="I108" s="5">
        <v>2360.4</v>
      </c>
      <c r="J108" s="5">
        <v>2440.7</v>
      </c>
      <c r="K108" s="5">
        <v>2440.7</v>
      </c>
    </row>
    <row r="109" spans="2:11" ht="18.75" hidden="1">
      <c r="B109" s="6" t="s">
        <v>22</v>
      </c>
      <c r="C109" s="4" t="s">
        <v>24</v>
      </c>
      <c r="D109" s="5"/>
      <c r="E109" s="5"/>
      <c r="F109" s="5"/>
      <c r="G109" s="5"/>
      <c r="H109" s="5"/>
      <c r="I109" s="5"/>
      <c r="J109" s="5"/>
      <c r="K109" s="5"/>
    </row>
    <row r="110" spans="1:11" ht="18.75">
      <c r="A110" s="3"/>
      <c r="B110" s="3" t="s">
        <v>26</v>
      </c>
      <c r="C110" s="4"/>
      <c r="D110" s="5"/>
      <c r="E110" s="5"/>
      <c r="F110" s="5"/>
      <c r="G110" s="5"/>
      <c r="H110" s="5"/>
      <c r="I110" s="5"/>
      <c r="J110" s="5"/>
      <c r="K110" s="5"/>
    </row>
    <row r="111" spans="2:11" ht="37.5" hidden="1">
      <c r="B111" s="6" t="s">
        <v>27</v>
      </c>
      <c r="C111" s="4" t="s">
        <v>28</v>
      </c>
      <c r="D111" s="5"/>
      <c r="E111" s="5"/>
      <c r="F111" s="5"/>
      <c r="G111" s="5"/>
      <c r="H111" s="5"/>
      <c r="I111" s="5"/>
      <c r="J111" s="5"/>
      <c r="K111" s="5"/>
    </row>
    <row r="112" spans="2:11" ht="37.5" hidden="1">
      <c r="B112" s="6" t="s">
        <v>29</v>
      </c>
      <c r="C112" s="4" t="s">
        <v>28</v>
      </c>
      <c r="D112" s="5"/>
      <c r="E112" s="5"/>
      <c r="F112" s="5"/>
      <c r="G112" s="5"/>
      <c r="H112" s="5"/>
      <c r="I112" s="5"/>
      <c r="J112" s="5"/>
      <c r="K112" s="5"/>
    </row>
    <row r="113" spans="2:11" ht="37.5">
      <c r="B113" s="6" t="s">
        <v>30</v>
      </c>
      <c r="C113" s="4" t="s">
        <v>28</v>
      </c>
      <c r="D113" s="5">
        <v>109</v>
      </c>
      <c r="E113" s="5">
        <v>107.8</v>
      </c>
      <c r="F113" s="5">
        <v>103.3</v>
      </c>
      <c r="G113" s="5">
        <v>103.3</v>
      </c>
      <c r="H113" s="5">
        <v>103.4</v>
      </c>
      <c r="I113" s="5">
        <v>103.4</v>
      </c>
      <c r="J113" s="5">
        <v>103.4</v>
      </c>
      <c r="K113" s="5">
        <v>103.4</v>
      </c>
    </row>
    <row r="114" spans="2:11" ht="18.75">
      <c r="B114" s="3" t="s">
        <v>414</v>
      </c>
      <c r="C114" s="4"/>
      <c r="D114" s="5"/>
      <c r="E114" s="5"/>
      <c r="F114" s="5"/>
      <c r="G114" s="5"/>
      <c r="H114" s="5"/>
      <c r="I114" s="5"/>
      <c r="J114" s="5"/>
      <c r="K114" s="5"/>
    </row>
    <row r="115" spans="2:11" ht="18.75">
      <c r="B115" s="7" t="s">
        <v>31</v>
      </c>
      <c r="C115" s="8" t="s">
        <v>32</v>
      </c>
      <c r="D115" s="8">
        <v>210.12</v>
      </c>
      <c r="E115" s="8">
        <f aca="true" t="shared" si="1" ref="E115:K115">E119+E122</f>
        <v>232.66</v>
      </c>
      <c r="F115" s="8">
        <f t="shared" si="1"/>
        <v>240.99</v>
      </c>
      <c r="G115" s="8">
        <f t="shared" si="1"/>
        <v>248.65</v>
      </c>
      <c r="H115" s="8">
        <f t="shared" si="1"/>
        <v>253.96999999999997</v>
      </c>
      <c r="I115" s="8">
        <f t="shared" si="1"/>
        <v>264.03999999999996</v>
      </c>
      <c r="J115" s="8">
        <f t="shared" si="1"/>
        <v>271.78</v>
      </c>
      <c r="K115" s="8">
        <f t="shared" si="1"/>
        <v>285.46000000000004</v>
      </c>
    </row>
    <row r="116" spans="2:11" ht="37.5">
      <c r="B116" s="6" t="s">
        <v>33</v>
      </c>
      <c r="C116" s="4" t="s">
        <v>85</v>
      </c>
      <c r="D116" s="5">
        <v>108.72</v>
      </c>
      <c r="E116" s="5">
        <v>102.90000000000002</v>
      </c>
      <c r="F116" s="5">
        <v>99.46</v>
      </c>
      <c r="G116" s="5">
        <v>102.62</v>
      </c>
      <c r="H116" s="5">
        <v>102.09</v>
      </c>
      <c r="I116" s="5">
        <v>102.87</v>
      </c>
      <c r="J116" s="5">
        <v>102.3</v>
      </c>
      <c r="K116" s="5">
        <v>103.36</v>
      </c>
    </row>
    <row r="117" spans="2:11" ht="18.75">
      <c r="B117" s="6" t="s">
        <v>34</v>
      </c>
      <c r="C117" s="4" t="s">
        <v>349</v>
      </c>
      <c r="D117" s="5">
        <v>104.14</v>
      </c>
      <c r="E117" s="5">
        <v>107.6</v>
      </c>
      <c r="F117" s="5">
        <v>104.14</v>
      </c>
      <c r="G117" s="5">
        <v>104.14</v>
      </c>
      <c r="H117" s="5">
        <v>103.23</v>
      </c>
      <c r="I117" s="5">
        <v>103.23</v>
      </c>
      <c r="J117" s="5">
        <v>104.6</v>
      </c>
      <c r="K117" s="5">
        <v>104.6</v>
      </c>
    </row>
    <row r="118" spans="2:11" ht="18.75">
      <c r="B118" s="6" t="s">
        <v>35</v>
      </c>
      <c r="C118" s="4"/>
      <c r="D118" s="5"/>
      <c r="E118" s="5"/>
      <c r="F118" s="5"/>
      <c r="G118" s="5"/>
      <c r="H118" s="5"/>
      <c r="I118" s="5"/>
      <c r="J118" s="5"/>
      <c r="K118" s="5"/>
    </row>
    <row r="119" spans="2:11" ht="18.75">
      <c r="B119" s="6" t="s">
        <v>36</v>
      </c>
      <c r="C119" s="4" t="s">
        <v>37</v>
      </c>
      <c r="D119" s="5">
        <v>98.32</v>
      </c>
      <c r="E119" s="5">
        <v>107.95</v>
      </c>
      <c r="F119" s="5">
        <v>110.86</v>
      </c>
      <c r="G119" s="5">
        <v>114.19</v>
      </c>
      <c r="H119" s="5">
        <v>118.99</v>
      </c>
      <c r="I119" s="5">
        <v>122.91</v>
      </c>
      <c r="J119" s="5">
        <v>129.43</v>
      </c>
      <c r="K119" s="5">
        <v>134.86</v>
      </c>
    </row>
    <row r="120" spans="2:11" ht="37.5">
      <c r="B120" s="6" t="s">
        <v>38</v>
      </c>
      <c r="C120" s="4" t="s">
        <v>85</v>
      </c>
      <c r="D120" s="5">
        <v>112.7083476626086</v>
      </c>
      <c r="E120" s="5">
        <v>102.9</v>
      </c>
      <c r="F120" s="5">
        <v>100</v>
      </c>
      <c r="G120" s="5">
        <v>103</v>
      </c>
      <c r="H120" s="5">
        <v>103.1</v>
      </c>
      <c r="I120" s="5">
        <v>103.4</v>
      </c>
      <c r="J120" s="5">
        <v>103.2</v>
      </c>
      <c r="K120" s="5">
        <v>104.1</v>
      </c>
    </row>
    <row r="121" spans="2:11" ht="18.75">
      <c r="B121" s="6" t="s">
        <v>39</v>
      </c>
      <c r="C121" s="4" t="s">
        <v>349</v>
      </c>
      <c r="D121" s="5">
        <v>105</v>
      </c>
      <c r="E121" s="5">
        <v>106.7</v>
      </c>
      <c r="F121" s="5">
        <v>102.7</v>
      </c>
      <c r="G121" s="5">
        <v>102.7</v>
      </c>
      <c r="H121" s="5">
        <v>104.1</v>
      </c>
      <c r="I121" s="5">
        <v>104.1</v>
      </c>
      <c r="J121" s="5">
        <v>105.4</v>
      </c>
      <c r="K121" s="5">
        <v>105.4</v>
      </c>
    </row>
    <row r="122" spans="2:11" ht="18.75">
      <c r="B122" s="6" t="s">
        <v>40</v>
      </c>
      <c r="C122" s="4" t="s">
        <v>37</v>
      </c>
      <c r="D122" s="5">
        <v>111.8</v>
      </c>
      <c r="E122" s="5">
        <v>124.71</v>
      </c>
      <c r="F122" s="5">
        <v>130.13</v>
      </c>
      <c r="G122" s="5">
        <v>134.46</v>
      </c>
      <c r="H122" s="5">
        <v>134.98</v>
      </c>
      <c r="I122" s="5">
        <v>141.13</v>
      </c>
      <c r="J122" s="5">
        <v>142.35</v>
      </c>
      <c r="K122" s="5">
        <v>150.6</v>
      </c>
    </row>
    <row r="123" spans="2:11" ht="37.5">
      <c r="B123" s="6" t="s">
        <v>41</v>
      </c>
      <c r="C123" s="4" t="s">
        <v>85</v>
      </c>
      <c r="D123" s="5">
        <v>105.4866254658678</v>
      </c>
      <c r="E123" s="5">
        <v>102.9</v>
      </c>
      <c r="F123" s="5">
        <v>99</v>
      </c>
      <c r="G123" s="5">
        <v>102.3</v>
      </c>
      <c r="H123" s="5">
        <v>101.2</v>
      </c>
      <c r="I123" s="5">
        <v>102.4</v>
      </c>
      <c r="J123" s="5">
        <v>101.5</v>
      </c>
      <c r="K123" s="5">
        <v>102.7</v>
      </c>
    </row>
    <row r="124" spans="2:11" ht="18.75">
      <c r="B124" s="6" t="s">
        <v>42</v>
      </c>
      <c r="C124" s="4" t="s">
        <v>349</v>
      </c>
      <c r="D124" s="5">
        <v>103.4</v>
      </c>
      <c r="E124" s="5">
        <v>108.4</v>
      </c>
      <c r="F124" s="5">
        <v>105.4</v>
      </c>
      <c r="G124" s="5">
        <v>105.4</v>
      </c>
      <c r="H124" s="5">
        <v>102.5</v>
      </c>
      <c r="I124" s="5">
        <v>102.5</v>
      </c>
      <c r="J124" s="5">
        <v>103.9</v>
      </c>
      <c r="K124" s="5">
        <v>103.9</v>
      </c>
    </row>
    <row r="125" spans="2:11" ht="18.75">
      <c r="B125" s="3" t="s">
        <v>415</v>
      </c>
      <c r="C125" s="4"/>
      <c r="D125" s="5"/>
      <c r="E125" s="5"/>
      <c r="F125" s="5"/>
      <c r="G125" s="5"/>
      <c r="H125" s="5"/>
      <c r="I125" s="5"/>
      <c r="J125" s="5"/>
      <c r="K125" s="5"/>
    </row>
    <row r="126" spans="2:11" ht="18.75">
      <c r="B126" s="3" t="s">
        <v>416</v>
      </c>
      <c r="C126" s="4"/>
      <c r="D126" s="5"/>
      <c r="E126" s="5"/>
      <c r="F126" s="5"/>
      <c r="G126" s="5"/>
      <c r="H126" s="5"/>
      <c r="I126" s="5"/>
      <c r="J126" s="5"/>
      <c r="K126" s="5"/>
    </row>
    <row r="127" spans="2:11" ht="56.25">
      <c r="B127" s="6" t="s">
        <v>43</v>
      </c>
      <c r="C127" s="4" t="s">
        <v>44</v>
      </c>
      <c r="D127" s="30">
        <v>54.78</v>
      </c>
      <c r="E127" s="5">
        <v>58.48</v>
      </c>
      <c r="F127" s="5">
        <v>58.48</v>
      </c>
      <c r="G127" s="5">
        <v>58.48</v>
      </c>
      <c r="H127" s="5">
        <v>58.48</v>
      </c>
      <c r="I127" s="5">
        <v>58.48</v>
      </c>
      <c r="J127" s="5">
        <v>58.48</v>
      </c>
      <c r="K127" s="5">
        <v>58.48</v>
      </c>
    </row>
    <row r="128" spans="2:11" ht="18.75" hidden="1">
      <c r="B128" s="6" t="s">
        <v>45</v>
      </c>
      <c r="C128" s="4" t="s">
        <v>44</v>
      </c>
      <c r="D128" s="31"/>
      <c r="E128" s="5"/>
      <c r="F128" s="5"/>
      <c r="G128" s="5"/>
      <c r="H128" s="5"/>
      <c r="I128" s="5"/>
      <c r="J128" s="5"/>
      <c r="K128" s="5"/>
    </row>
    <row r="129" spans="2:11" ht="37.5" hidden="1">
      <c r="B129" s="7" t="s">
        <v>46</v>
      </c>
      <c r="C129" s="8" t="s">
        <v>47</v>
      </c>
      <c r="D129" s="31"/>
      <c r="E129" s="5"/>
      <c r="F129" s="5"/>
      <c r="G129" s="5"/>
      <c r="H129" s="5"/>
      <c r="I129" s="5"/>
      <c r="J129" s="5"/>
      <c r="K129" s="5"/>
    </row>
    <row r="130" spans="2:11" ht="37.5">
      <c r="B130" s="6" t="s">
        <v>48</v>
      </c>
      <c r="C130" s="8" t="s">
        <v>47</v>
      </c>
      <c r="D130" s="34">
        <v>1024.5</v>
      </c>
      <c r="E130" s="5">
        <v>1093.7</v>
      </c>
      <c r="F130" s="5">
        <v>1093.7</v>
      </c>
      <c r="G130" s="5">
        <v>1093.7</v>
      </c>
      <c r="H130" s="5">
        <v>1093.7</v>
      </c>
      <c r="I130" s="5">
        <v>1093.7</v>
      </c>
      <c r="J130" s="5">
        <v>1093.7</v>
      </c>
      <c r="K130" s="5">
        <v>1093.7</v>
      </c>
    </row>
    <row r="131" spans="2:11" ht="37.5">
      <c r="B131" s="6" t="s">
        <v>49</v>
      </c>
      <c r="C131" s="4" t="s">
        <v>50</v>
      </c>
      <c r="D131" s="30">
        <v>61.9</v>
      </c>
      <c r="E131" s="5">
        <v>64.2</v>
      </c>
      <c r="F131" s="5">
        <v>64.2</v>
      </c>
      <c r="G131" s="5">
        <v>64.2</v>
      </c>
      <c r="H131" s="5">
        <v>64.2</v>
      </c>
      <c r="I131" s="5">
        <v>64.2</v>
      </c>
      <c r="J131" s="5">
        <v>64.2</v>
      </c>
      <c r="K131" s="5">
        <v>64.2</v>
      </c>
    </row>
    <row r="132" spans="2:11" ht="18.75">
      <c r="B132" s="3" t="s">
        <v>417</v>
      </c>
      <c r="C132" s="4"/>
      <c r="D132" s="5"/>
      <c r="E132" s="5"/>
      <c r="F132" s="5"/>
      <c r="G132" s="5"/>
      <c r="H132" s="5"/>
      <c r="I132" s="5"/>
      <c r="J132" s="5"/>
      <c r="K132" s="5"/>
    </row>
    <row r="133" spans="2:11" ht="37.5">
      <c r="B133" s="6" t="s">
        <v>51</v>
      </c>
      <c r="C133" s="4" t="s">
        <v>52</v>
      </c>
      <c r="D133" s="38">
        <v>0.152</v>
      </c>
      <c r="E133" s="38">
        <v>0.169</v>
      </c>
      <c r="F133" s="38">
        <v>0.171</v>
      </c>
      <c r="G133" s="38">
        <v>0.181</v>
      </c>
      <c r="H133" s="38">
        <v>0.178</v>
      </c>
      <c r="I133" s="38">
        <v>0.192</v>
      </c>
      <c r="J133" s="38">
        <v>0.187</v>
      </c>
      <c r="K133" s="38">
        <v>0.205</v>
      </c>
    </row>
    <row r="134" spans="2:11" ht="18.75">
      <c r="B134" s="6" t="s">
        <v>54</v>
      </c>
      <c r="C134" s="4" t="s">
        <v>55</v>
      </c>
      <c r="D134" s="5">
        <v>39150</v>
      </c>
      <c r="E134" s="5">
        <v>39180</v>
      </c>
      <c r="F134" s="5">
        <v>39150</v>
      </c>
      <c r="G134" s="5">
        <v>41150</v>
      </c>
      <c r="H134" s="5">
        <v>41150</v>
      </c>
      <c r="I134" s="5">
        <v>43150</v>
      </c>
      <c r="J134" s="5">
        <v>43150</v>
      </c>
      <c r="K134" s="5">
        <v>43500</v>
      </c>
    </row>
    <row r="135" spans="2:11" ht="18.75">
      <c r="B135" s="6" t="s">
        <v>56</v>
      </c>
      <c r="C135" s="4" t="s">
        <v>55</v>
      </c>
      <c r="D135" s="5">
        <v>30450</v>
      </c>
      <c r="E135" s="5">
        <v>30450</v>
      </c>
      <c r="F135" s="5">
        <v>30450</v>
      </c>
      <c r="G135" s="5">
        <v>32450</v>
      </c>
      <c r="H135" s="5">
        <v>32450</v>
      </c>
      <c r="I135" s="5">
        <v>33450</v>
      </c>
      <c r="J135" s="5">
        <v>33450</v>
      </c>
      <c r="K135" s="5">
        <v>43500</v>
      </c>
    </row>
    <row r="136" spans="2:11" ht="37.5">
      <c r="B136" s="6" t="s">
        <v>57</v>
      </c>
      <c r="C136" s="4" t="s">
        <v>58</v>
      </c>
      <c r="D136" s="5">
        <v>257</v>
      </c>
      <c r="E136" s="5">
        <v>242</v>
      </c>
      <c r="F136" s="5">
        <v>221</v>
      </c>
      <c r="G136" s="5">
        <v>240</v>
      </c>
      <c r="H136" s="5">
        <v>209</v>
      </c>
      <c r="I136" s="5">
        <v>219</v>
      </c>
      <c r="J136" s="5">
        <v>197</v>
      </c>
      <c r="K136" s="5">
        <v>207</v>
      </c>
    </row>
    <row r="137" spans="2:11" ht="18.75">
      <c r="B137" s="7" t="s">
        <v>310</v>
      </c>
      <c r="C137" s="9"/>
      <c r="D137" s="5"/>
      <c r="E137" s="5"/>
      <c r="F137" s="5"/>
      <c r="G137" s="5"/>
      <c r="H137" s="5"/>
      <c r="I137" s="5"/>
      <c r="J137" s="5"/>
      <c r="K137" s="5"/>
    </row>
    <row r="138" spans="2:11" ht="18.75">
      <c r="B138" s="7" t="s">
        <v>59</v>
      </c>
      <c r="C138" s="9" t="s">
        <v>60</v>
      </c>
      <c r="D138" s="9">
        <v>100</v>
      </c>
      <c r="E138" s="9">
        <v>100</v>
      </c>
      <c r="F138" s="9">
        <v>100</v>
      </c>
      <c r="G138" s="9">
        <v>100</v>
      </c>
      <c r="H138" s="9">
        <v>100</v>
      </c>
      <c r="I138" s="9">
        <v>100</v>
      </c>
      <c r="J138" s="9">
        <v>100</v>
      </c>
      <c r="K138" s="9">
        <v>100</v>
      </c>
    </row>
    <row r="139" spans="2:11" ht="18.75">
      <c r="B139" s="7" t="s">
        <v>61</v>
      </c>
      <c r="C139" s="9" t="s">
        <v>60</v>
      </c>
      <c r="D139" s="9">
        <v>100</v>
      </c>
      <c r="E139" s="9">
        <v>100</v>
      </c>
      <c r="F139" s="9">
        <v>100</v>
      </c>
      <c r="G139" s="9">
        <v>100</v>
      </c>
      <c r="H139" s="9">
        <v>100</v>
      </c>
      <c r="I139" s="9">
        <v>100</v>
      </c>
      <c r="J139" s="9">
        <v>100</v>
      </c>
      <c r="K139" s="9">
        <v>100</v>
      </c>
    </row>
    <row r="140" spans="2:11" ht="18.75">
      <c r="B140" s="3" t="s">
        <v>418</v>
      </c>
      <c r="C140" s="4"/>
      <c r="D140" s="5"/>
      <c r="E140" s="5"/>
      <c r="F140" s="5"/>
      <c r="G140" s="5"/>
      <c r="H140" s="5"/>
      <c r="I140" s="5"/>
      <c r="J140" s="5"/>
      <c r="K140" s="5"/>
    </row>
    <row r="141" spans="2:11" ht="18.75">
      <c r="B141" s="6" t="s">
        <v>63</v>
      </c>
      <c r="C141" s="4" t="s">
        <v>62</v>
      </c>
      <c r="D141" s="27">
        <v>2.61</v>
      </c>
      <c r="E141" s="27">
        <v>2.669</v>
      </c>
      <c r="F141" s="27">
        <v>2.639</v>
      </c>
      <c r="G141" s="27">
        <v>2.75</v>
      </c>
      <c r="H141" s="27">
        <v>2.75</v>
      </c>
      <c r="I141" s="27">
        <v>2.89</v>
      </c>
      <c r="J141" s="27">
        <v>2.8</v>
      </c>
      <c r="K141" s="27">
        <v>3</v>
      </c>
    </row>
    <row r="142" spans="2:11" ht="18.75">
      <c r="B142" s="6" t="s">
        <v>64</v>
      </c>
      <c r="C142" s="4" t="s">
        <v>62</v>
      </c>
      <c r="D142" s="27">
        <v>0.496</v>
      </c>
      <c r="E142" s="27">
        <v>0.513</v>
      </c>
      <c r="F142" s="27">
        <v>0.518</v>
      </c>
      <c r="G142" s="27">
        <v>0.535</v>
      </c>
      <c r="H142" s="27">
        <v>0.528</v>
      </c>
      <c r="I142" s="27">
        <v>0.546</v>
      </c>
      <c r="J142" s="27">
        <v>0.539</v>
      </c>
      <c r="K142" s="27">
        <v>0.57</v>
      </c>
    </row>
    <row r="143" spans="2:11" ht="18.75">
      <c r="B143" s="6" t="s">
        <v>65</v>
      </c>
      <c r="C143" s="4" t="s">
        <v>62</v>
      </c>
      <c r="D143" s="27">
        <v>0.235</v>
      </c>
      <c r="E143" s="27">
        <v>0.24</v>
      </c>
      <c r="F143" s="27">
        <v>0.232</v>
      </c>
      <c r="G143" s="27">
        <v>0.243</v>
      </c>
      <c r="H143" s="27">
        <v>0.234</v>
      </c>
      <c r="I143" s="27">
        <v>0.247</v>
      </c>
      <c r="J143" s="27">
        <v>0.238</v>
      </c>
      <c r="K143" s="27">
        <v>0.252</v>
      </c>
    </row>
    <row r="144" spans="2:11" ht="18.75">
      <c r="B144" s="6" t="s">
        <v>66</v>
      </c>
      <c r="C144" s="4" t="s">
        <v>62</v>
      </c>
      <c r="D144" s="27">
        <v>1.937</v>
      </c>
      <c r="E144" s="27">
        <v>1.995</v>
      </c>
      <c r="F144" s="27">
        <v>2.004</v>
      </c>
      <c r="G144" s="27">
        <v>2.065</v>
      </c>
      <c r="H144" s="27">
        <v>2.055</v>
      </c>
      <c r="I144" s="27">
        <v>2.123</v>
      </c>
      <c r="J144" s="27">
        <v>2.106</v>
      </c>
      <c r="K144" s="27">
        <v>2.184</v>
      </c>
    </row>
    <row r="145" spans="2:11" ht="18.75">
      <c r="B145" s="6" t="s">
        <v>67</v>
      </c>
      <c r="C145" s="4" t="s">
        <v>68</v>
      </c>
      <c r="D145" s="27">
        <v>0.391</v>
      </c>
      <c r="E145" s="27">
        <v>0.403</v>
      </c>
      <c r="F145" s="27">
        <v>0.403</v>
      </c>
      <c r="G145" s="27">
        <v>0.416</v>
      </c>
      <c r="H145" s="27">
        <v>0.405</v>
      </c>
      <c r="I145" s="27">
        <v>0.43</v>
      </c>
      <c r="J145" s="27">
        <v>0.407</v>
      </c>
      <c r="K145" s="27">
        <v>0.445</v>
      </c>
    </row>
    <row r="146" spans="2:11" ht="18.75">
      <c r="B146" s="6" t="s">
        <v>70</v>
      </c>
      <c r="C146" s="4" t="s">
        <v>62</v>
      </c>
      <c r="D146" s="5">
        <v>113.8</v>
      </c>
      <c r="E146" s="5">
        <v>112.5</v>
      </c>
      <c r="F146" s="5">
        <v>113</v>
      </c>
      <c r="G146" s="5">
        <v>113.7</v>
      </c>
      <c r="H146" s="5">
        <v>113.6</v>
      </c>
      <c r="I146" s="5">
        <v>115</v>
      </c>
      <c r="J146" s="5">
        <v>114.7</v>
      </c>
      <c r="K146" s="5">
        <v>116.2</v>
      </c>
    </row>
    <row r="147" spans="2:11" ht="18.75">
      <c r="B147" s="6" t="s">
        <v>71</v>
      </c>
      <c r="C147" s="4" t="s">
        <v>72</v>
      </c>
      <c r="D147" s="36">
        <v>0.0052</v>
      </c>
      <c r="E147" s="37">
        <v>0.0052</v>
      </c>
      <c r="F147" s="37">
        <v>0.0052</v>
      </c>
      <c r="G147" s="37">
        <v>0.00525</v>
      </c>
      <c r="H147" s="37">
        <v>0.00521</v>
      </c>
      <c r="I147" s="37">
        <v>0.0053</v>
      </c>
      <c r="J147" s="37">
        <v>0.00525</v>
      </c>
      <c r="K147" s="37">
        <v>0.0054</v>
      </c>
    </row>
    <row r="148" spans="2:11" ht="18.75">
      <c r="B148" s="6" t="s">
        <v>73</v>
      </c>
      <c r="C148" s="4" t="s">
        <v>62</v>
      </c>
      <c r="D148" s="27">
        <v>0.037</v>
      </c>
      <c r="E148" s="27">
        <v>0.038</v>
      </c>
      <c r="F148" s="27">
        <v>0.038</v>
      </c>
      <c r="G148" s="27">
        <v>0.039</v>
      </c>
      <c r="H148" s="27">
        <v>0.039</v>
      </c>
      <c r="I148" s="27">
        <v>0.04</v>
      </c>
      <c r="J148" s="27">
        <v>0.04</v>
      </c>
      <c r="K148" s="27">
        <v>0.041</v>
      </c>
    </row>
    <row r="149" spans="2:11" ht="18.75">
      <c r="B149" s="6" t="s">
        <v>74</v>
      </c>
      <c r="C149" s="4" t="s">
        <v>69</v>
      </c>
      <c r="D149" s="36">
        <v>0.0137</v>
      </c>
      <c r="E149" s="36">
        <v>0.015</v>
      </c>
      <c r="F149" s="36">
        <v>0.0152</v>
      </c>
      <c r="G149" s="36">
        <v>0.0157</v>
      </c>
      <c r="H149" s="36">
        <v>0.0155</v>
      </c>
      <c r="I149" s="36">
        <v>0.0161</v>
      </c>
      <c r="J149" s="36">
        <v>0.016</v>
      </c>
      <c r="K149" s="36">
        <v>0.017</v>
      </c>
    </row>
    <row r="150" spans="2:11" ht="18.75">
      <c r="B150" s="6" t="s">
        <v>75</v>
      </c>
      <c r="C150" s="4" t="s">
        <v>69</v>
      </c>
      <c r="D150" s="36">
        <v>0.0169</v>
      </c>
      <c r="E150" s="36">
        <v>0.018</v>
      </c>
      <c r="F150" s="36">
        <v>0.018</v>
      </c>
      <c r="G150" s="36">
        <v>0.0182</v>
      </c>
      <c r="H150" s="36">
        <v>0.0181</v>
      </c>
      <c r="I150" s="36">
        <v>0.0185</v>
      </c>
      <c r="J150" s="36">
        <v>0.0185</v>
      </c>
      <c r="K150" s="36">
        <v>0.019</v>
      </c>
    </row>
    <row r="151" spans="2:11" ht="18.75">
      <c r="B151" s="6" t="s">
        <v>76</v>
      </c>
      <c r="C151" s="4" t="s">
        <v>77</v>
      </c>
      <c r="D151" s="36">
        <v>0.0024</v>
      </c>
      <c r="E151" s="36">
        <v>0.003</v>
      </c>
      <c r="F151" s="37">
        <v>0.0029</v>
      </c>
      <c r="G151" s="37">
        <v>0.00297</v>
      </c>
      <c r="H151" s="37">
        <v>0.00291</v>
      </c>
      <c r="I151" s="37">
        <v>0.003</v>
      </c>
      <c r="J151" s="37">
        <v>0.00295</v>
      </c>
      <c r="K151" s="37">
        <v>0.00306</v>
      </c>
    </row>
    <row r="152" spans="2:11" ht="18.75">
      <c r="B152" s="6" t="s">
        <v>78</v>
      </c>
      <c r="C152" s="4"/>
      <c r="D152" s="5"/>
      <c r="E152" s="5"/>
      <c r="F152" s="5"/>
      <c r="G152" s="5"/>
      <c r="H152" s="5"/>
      <c r="I152" s="5"/>
      <c r="J152" s="5"/>
      <c r="K152" s="5"/>
    </row>
    <row r="153" spans="2:11" ht="18.75">
      <c r="B153" s="6" t="s">
        <v>79</v>
      </c>
      <c r="C153" s="4" t="s">
        <v>77</v>
      </c>
      <c r="D153" s="37">
        <v>0.0024</v>
      </c>
      <c r="E153" s="36">
        <v>0.003</v>
      </c>
      <c r="F153" s="37">
        <v>0.0029</v>
      </c>
      <c r="G153" s="37">
        <v>0.00297</v>
      </c>
      <c r="H153" s="37">
        <v>0.00291</v>
      </c>
      <c r="I153" s="37">
        <v>0.003</v>
      </c>
      <c r="J153" s="37">
        <v>0.00295</v>
      </c>
      <c r="K153" s="37">
        <v>0.00306</v>
      </c>
    </row>
    <row r="154" spans="2:11" ht="18.75" hidden="1">
      <c r="B154" s="6" t="s">
        <v>80</v>
      </c>
      <c r="C154" s="4" t="s">
        <v>77</v>
      </c>
      <c r="D154" s="5"/>
      <c r="E154" s="5"/>
      <c r="F154" s="5"/>
      <c r="G154" s="5"/>
      <c r="H154" s="5"/>
      <c r="I154" s="5"/>
      <c r="J154" s="5"/>
      <c r="K154" s="5"/>
    </row>
    <row r="155" spans="2:11" ht="18.75">
      <c r="B155" s="3" t="s">
        <v>419</v>
      </c>
      <c r="C155" s="4"/>
      <c r="D155" s="33"/>
      <c r="E155" s="33"/>
      <c r="F155" s="33"/>
      <c r="G155" s="33"/>
      <c r="H155" s="33"/>
      <c r="I155" s="33"/>
      <c r="J155" s="33"/>
      <c r="K155" s="33"/>
    </row>
    <row r="156" spans="2:11" ht="37.5">
      <c r="B156" s="6" t="s">
        <v>81</v>
      </c>
      <c r="C156" s="8" t="s">
        <v>83</v>
      </c>
      <c r="D156" s="10">
        <v>1896.0618</v>
      </c>
      <c r="E156" s="5">
        <v>1849.89</v>
      </c>
      <c r="F156" s="5">
        <v>1883.6</v>
      </c>
      <c r="G156" s="5">
        <v>1922.04</v>
      </c>
      <c r="H156" s="5">
        <v>1960.83</v>
      </c>
      <c r="I156" s="5">
        <v>2010.85</v>
      </c>
      <c r="J156" s="5">
        <v>2059.65</v>
      </c>
      <c r="K156" s="5">
        <v>2133.11</v>
      </c>
    </row>
    <row r="157" spans="2:11" ht="37.5">
      <c r="B157" s="6" t="s">
        <v>84</v>
      </c>
      <c r="C157" s="4" t="s">
        <v>85</v>
      </c>
      <c r="D157" s="5">
        <v>108.14</v>
      </c>
      <c r="E157" s="5">
        <f>E156/(D156*E158%)*100</f>
        <v>94.99986159135031</v>
      </c>
      <c r="F157" s="5">
        <f>F156/(E156*F158%)*100</f>
        <v>98.00026035936655</v>
      </c>
      <c r="G157" s="5">
        <f>G156/(E156*G158%)*100</f>
        <v>100.0002232008478</v>
      </c>
      <c r="H157" s="5">
        <f>H156/(F156*H158%)*100</f>
        <v>100.00012239729796</v>
      </c>
      <c r="I157" s="5">
        <f>I156/(G156*I158%)*100</f>
        <v>100.50010704484636</v>
      </c>
      <c r="J157" s="5">
        <f>J156/(H156*J158%)*100</f>
        <v>100.99971401435577</v>
      </c>
      <c r="K157" s="5">
        <f>K156/(I156*K158%)*100</f>
        <v>102.00001530160418</v>
      </c>
    </row>
    <row r="158" spans="2:11" ht="37.5">
      <c r="B158" s="6" t="s">
        <v>86</v>
      </c>
      <c r="C158" s="4" t="s">
        <v>349</v>
      </c>
      <c r="D158" s="5">
        <v>110</v>
      </c>
      <c r="E158" s="5">
        <v>102.7</v>
      </c>
      <c r="F158" s="5">
        <v>103.9</v>
      </c>
      <c r="G158" s="5">
        <v>103.9</v>
      </c>
      <c r="H158" s="5">
        <v>104.1</v>
      </c>
      <c r="I158" s="5">
        <v>104.1</v>
      </c>
      <c r="J158" s="5">
        <v>104</v>
      </c>
      <c r="K158" s="5">
        <v>104</v>
      </c>
    </row>
    <row r="159" spans="2:11" ht="18.75">
      <c r="B159" s="7" t="s">
        <v>87</v>
      </c>
      <c r="C159" s="8" t="s">
        <v>88</v>
      </c>
      <c r="D159" s="5">
        <v>29.908</v>
      </c>
      <c r="E159" s="5">
        <v>26.501</v>
      </c>
      <c r="F159" s="5">
        <v>25</v>
      </c>
      <c r="G159" s="5">
        <v>28.178</v>
      </c>
      <c r="H159" s="5">
        <v>25</v>
      </c>
      <c r="I159" s="5">
        <v>26.5</v>
      </c>
      <c r="J159" s="5">
        <v>35.5</v>
      </c>
      <c r="K159" s="5">
        <v>55.41</v>
      </c>
    </row>
    <row r="160" spans="2:11" ht="18.75">
      <c r="B160" s="7" t="s">
        <v>89</v>
      </c>
      <c r="C160" s="8" t="s">
        <v>90</v>
      </c>
      <c r="D160" s="5">
        <v>34.88698675939548</v>
      </c>
      <c r="E160" s="5">
        <f>6.8/E159*100</f>
        <v>25.65940907890268</v>
      </c>
      <c r="F160" s="5">
        <v>19</v>
      </c>
      <c r="G160" s="5">
        <f>5.83/G159*100</f>
        <v>20.689899921924905</v>
      </c>
      <c r="H160" s="5">
        <v>30</v>
      </c>
      <c r="I160" s="5">
        <f>8.58/I159*100</f>
        <v>32.37735849056604</v>
      </c>
      <c r="J160" s="5">
        <v>19</v>
      </c>
      <c r="K160" s="5">
        <f>11.55/K159*100</f>
        <v>20.844612885760696</v>
      </c>
    </row>
    <row r="161" spans="2:11" ht="18.75">
      <c r="B161" s="3" t="s">
        <v>91</v>
      </c>
      <c r="C161" s="4"/>
      <c r="D161" s="5"/>
      <c r="E161" s="5"/>
      <c r="F161" s="5"/>
      <c r="G161" s="5"/>
      <c r="H161" s="5"/>
      <c r="I161" s="5"/>
      <c r="J161" s="5"/>
      <c r="K161" s="5"/>
    </row>
    <row r="162" spans="2:11" s="15" customFormat="1" ht="18.75">
      <c r="B162" s="6" t="s">
        <v>92</v>
      </c>
      <c r="C162" s="4" t="s">
        <v>349</v>
      </c>
      <c r="D162" s="5">
        <v>106.2</v>
      </c>
      <c r="E162" s="5">
        <v>106</v>
      </c>
      <c r="F162" s="5">
        <v>105</v>
      </c>
      <c r="G162" s="5">
        <v>105</v>
      </c>
      <c r="H162" s="5">
        <v>104.5</v>
      </c>
      <c r="I162" s="5">
        <v>104.5</v>
      </c>
      <c r="J162" s="5">
        <v>104.3</v>
      </c>
      <c r="K162" s="5">
        <v>104.3</v>
      </c>
    </row>
    <row r="163" spans="2:11" ht="37.5">
      <c r="B163" s="6" t="s">
        <v>93</v>
      </c>
      <c r="C163" s="4" t="s">
        <v>94</v>
      </c>
      <c r="D163" s="5">
        <v>106.3</v>
      </c>
      <c r="E163" s="5">
        <v>106.7</v>
      </c>
      <c r="F163" s="5">
        <v>105.1</v>
      </c>
      <c r="G163" s="5">
        <v>105.1</v>
      </c>
      <c r="H163" s="5">
        <v>104.7</v>
      </c>
      <c r="I163" s="5">
        <v>104.7</v>
      </c>
      <c r="J163" s="5">
        <v>104.4</v>
      </c>
      <c r="K163" s="5">
        <v>104.4</v>
      </c>
    </row>
    <row r="164" spans="2:11" ht="37.5">
      <c r="B164" s="7" t="s">
        <v>95</v>
      </c>
      <c r="C164" s="9" t="s">
        <v>83</v>
      </c>
      <c r="D164" s="5">
        <v>6070.866</v>
      </c>
      <c r="E164" s="5">
        <v>6646.930474739999</v>
      </c>
      <c r="F164" s="5">
        <v>7126.200749690652</v>
      </c>
      <c r="G164" s="5">
        <v>7140.132715965707</v>
      </c>
      <c r="H164" s="5">
        <v>7618.443066475532</v>
      </c>
      <c r="I164" s="5">
        <v>7655.678858589295</v>
      </c>
      <c r="J164" s="5">
        <v>8081.644404917244</v>
      </c>
      <c r="K164" s="5">
        <v>8145.029851230322</v>
      </c>
    </row>
    <row r="165" spans="2:11" ht="37.5">
      <c r="B165" s="7" t="s">
        <v>95</v>
      </c>
      <c r="C165" s="9" t="s">
        <v>85</v>
      </c>
      <c r="D165" s="5">
        <v>104.93720033950407</v>
      </c>
      <c r="E165" s="5">
        <v>103</v>
      </c>
      <c r="F165" s="5">
        <v>102.3</v>
      </c>
      <c r="G165" s="5">
        <v>102.5</v>
      </c>
      <c r="H165" s="5">
        <v>102.5</v>
      </c>
      <c r="I165" s="5">
        <v>102.8</v>
      </c>
      <c r="J165" s="5">
        <v>102</v>
      </c>
      <c r="K165" s="5">
        <v>102.3</v>
      </c>
    </row>
    <row r="166" spans="2:11" ht="18.75">
      <c r="B166" s="6" t="s">
        <v>96</v>
      </c>
      <c r="C166" s="4" t="s">
        <v>349</v>
      </c>
      <c r="D166" s="5">
        <v>106.1</v>
      </c>
      <c r="E166" s="5">
        <v>106.3</v>
      </c>
      <c r="F166" s="5">
        <v>104.8</v>
      </c>
      <c r="G166" s="5">
        <v>104.8</v>
      </c>
      <c r="H166" s="5">
        <v>104.3</v>
      </c>
      <c r="I166" s="5">
        <v>104.3</v>
      </c>
      <c r="J166" s="5">
        <v>104</v>
      </c>
      <c r="K166" s="5">
        <v>104</v>
      </c>
    </row>
    <row r="167" spans="2:11" ht="18.75">
      <c r="B167" s="6" t="s">
        <v>97</v>
      </c>
      <c r="C167" s="4" t="s">
        <v>360</v>
      </c>
      <c r="D167" s="5">
        <v>694.618</v>
      </c>
      <c r="E167" s="5">
        <v>755.9805541200001</v>
      </c>
      <c r="F167" s="5">
        <v>810.4262736277225</v>
      </c>
      <c r="G167" s="5">
        <v>818.3716292515236</v>
      </c>
      <c r="H167" s="5">
        <v>865.48663465799</v>
      </c>
      <c r="I167" s="5">
        <v>873.9717977428721</v>
      </c>
      <c r="J167" s="5">
        <v>921.6394075146004</v>
      </c>
      <c r="K167" s="5">
        <v>939.7993535488653</v>
      </c>
    </row>
    <row r="168" spans="2:11" ht="37.5">
      <c r="B168" s="6" t="s">
        <v>97</v>
      </c>
      <c r="C168" s="4" t="s">
        <v>85</v>
      </c>
      <c r="D168" s="5">
        <v>110.05298630371733</v>
      </c>
      <c r="E168" s="5">
        <v>102</v>
      </c>
      <c r="F168" s="5">
        <v>102</v>
      </c>
      <c r="G168" s="5">
        <v>103</v>
      </c>
      <c r="H168" s="5">
        <v>102</v>
      </c>
      <c r="I168" s="5">
        <v>102</v>
      </c>
      <c r="J168" s="5">
        <v>102</v>
      </c>
      <c r="K168" s="5">
        <v>103</v>
      </c>
    </row>
    <row r="169" spans="2:11" s="15" customFormat="1" ht="18.75">
      <c r="B169" s="6" t="s">
        <v>98</v>
      </c>
      <c r="C169" s="4" t="s">
        <v>349</v>
      </c>
      <c r="D169" s="5">
        <v>106.3</v>
      </c>
      <c r="E169" s="5">
        <v>106.7</v>
      </c>
      <c r="F169" s="5">
        <v>105.1</v>
      </c>
      <c r="G169" s="5">
        <v>105.1</v>
      </c>
      <c r="H169" s="5">
        <v>104.7</v>
      </c>
      <c r="I169" s="5">
        <v>104.7</v>
      </c>
      <c r="J169" s="5">
        <v>104.4</v>
      </c>
      <c r="K169" s="5">
        <v>104.4</v>
      </c>
    </row>
    <row r="170" spans="2:11" ht="18.75">
      <c r="B170" s="11" t="s">
        <v>99</v>
      </c>
      <c r="C170" s="9"/>
      <c r="D170" s="5"/>
      <c r="E170" s="5"/>
      <c r="F170" s="5"/>
      <c r="G170" s="5"/>
      <c r="H170" s="5"/>
      <c r="I170" s="5"/>
      <c r="J170" s="5"/>
      <c r="K170" s="5"/>
    </row>
    <row r="171" spans="2:11" ht="75">
      <c r="B171" s="7" t="s">
        <v>100</v>
      </c>
      <c r="C171" s="9" t="s">
        <v>101</v>
      </c>
      <c r="D171" s="5">
        <v>0.1</v>
      </c>
      <c r="E171" s="5">
        <v>0.1</v>
      </c>
      <c r="F171" s="5">
        <v>0.1</v>
      </c>
      <c r="G171" s="5">
        <v>0.1</v>
      </c>
      <c r="H171" s="5">
        <v>0.1</v>
      </c>
      <c r="I171" s="5">
        <v>0.1</v>
      </c>
      <c r="J171" s="5">
        <v>0.1</v>
      </c>
      <c r="K171" s="5">
        <v>0.1</v>
      </c>
    </row>
    <row r="172" spans="2:11" ht="75">
      <c r="B172" s="7" t="s">
        <v>102</v>
      </c>
      <c r="C172" s="9" t="s">
        <v>101</v>
      </c>
      <c r="D172" s="5">
        <v>99.9</v>
      </c>
      <c r="E172" s="5">
        <v>99.9</v>
      </c>
      <c r="F172" s="5">
        <v>99.9</v>
      </c>
      <c r="G172" s="5">
        <v>99.9</v>
      </c>
      <c r="H172" s="5">
        <v>99.9</v>
      </c>
      <c r="I172" s="5">
        <v>99.9</v>
      </c>
      <c r="J172" s="5">
        <v>99.9</v>
      </c>
      <c r="K172" s="5">
        <v>99.9</v>
      </c>
    </row>
    <row r="173" spans="2:11" ht="75" hidden="1">
      <c r="B173" s="7" t="s">
        <v>103</v>
      </c>
      <c r="C173" s="9" t="s">
        <v>101</v>
      </c>
      <c r="D173" s="5"/>
      <c r="E173" s="5"/>
      <c r="F173" s="5"/>
      <c r="G173" s="5"/>
      <c r="H173" s="5"/>
      <c r="I173" s="5"/>
      <c r="J173" s="5"/>
      <c r="K173" s="5"/>
    </row>
    <row r="174" spans="2:11" ht="18.75">
      <c r="B174" s="11" t="s">
        <v>104</v>
      </c>
      <c r="C174" s="9"/>
      <c r="D174" s="5"/>
      <c r="E174" s="5"/>
      <c r="F174" s="5"/>
      <c r="G174" s="5"/>
      <c r="H174" s="5"/>
      <c r="I174" s="5"/>
      <c r="J174" s="5"/>
      <c r="K174" s="5"/>
    </row>
    <row r="175" spans="2:11" ht="37.5">
      <c r="B175" s="7" t="s">
        <v>105</v>
      </c>
      <c r="C175" s="8" t="s">
        <v>83</v>
      </c>
      <c r="D175" s="5">
        <v>5585.19672</v>
      </c>
      <c r="E175" s="5">
        <v>6181.6453415082</v>
      </c>
      <c r="F175" s="5">
        <v>6641.619098711688</v>
      </c>
      <c r="G175" s="5">
        <v>6704.584620291799</v>
      </c>
      <c r="H175" s="5">
        <v>7161.336482487</v>
      </c>
      <c r="I175" s="5">
        <v>7219.305163649705</v>
      </c>
      <c r="J175" s="5">
        <v>7637.153962646796</v>
      </c>
      <c r="K175" s="5">
        <v>7729.633328817576</v>
      </c>
    </row>
    <row r="176" spans="2:11" ht="37.5">
      <c r="B176" s="7" t="s">
        <v>106</v>
      </c>
      <c r="C176" s="8" t="s">
        <v>83</v>
      </c>
      <c r="D176" s="5">
        <v>485.6692800000001</v>
      </c>
      <c r="E176" s="5">
        <v>465.2851332317996</v>
      </c>
      <c r="F176" s="5">
        <v>484.5816509789638</v>
      </c>
      <c r="G176" s="5">
        <v>435.5480956739075</v>
      </c>
      <c r="H176" s="5">
        <v>457.1065839885323</v>
      </c>
      <c r="I176" s="5">
        <v>436.37369493958977</v>
      </c>
      <c r="J176" s="5">
        <v>444.4904422704485</v>
      </c>
      <c r="K176" s="5">
        <v>415.396522412746</v>
      </c>
    </row>
    <row r="177" spans="2:11" ht="18.75">
      <c r="B177" s="7" t="s">
        <v>107</v>
      </c>
      <c r="C177" s="9" t="s">
        <v>32</v>
      </c>
      <c r="D177" s="5">
        <v>649.582662</v>
      </c>
      <c r="E177" s="5">
        <v>741.1327479335099</v>
      </c>
      <c r="F177" s="5">
        <v>840.891688463497</v>
      </c>
      <c r="G177" s="5">
        <v>863.9560586318505</v>
      </c>
      <c r="H177" s="5">
        <v>944.686940242966</v>
      </c>
      <c r="I177" s="5">
        <v>972.2712150408404</v>
      </c>
      <c r="J177" s="5">
        <v>1050.6137726392417</v>
      </c>
      <c r="K177" s="5">
        <v>1066.9989105111722</v>
      </c>
    </row>
    <row r="178" spans="2:11" ht="18.75">
      <c r="B178" s="7" t="s">
        <v>107</v>
      </c>
      <c r="C178" s="9" t="s">
        <v>108</v>
      </c>
      <c r="D178" s="5">
        <v>10.7</v>
      </c>
      <c r="E178" s="5">
        <v>11.15</v>
      </c>
      <c r="F178" s="5">
        <v>11.8</v>
      </c>
      <c r="G178" s="5">
        <v>12.1</v>
      </c>
      <c r="H178" s="5">
        <v>12.4</v>
      </c>
      <c r="I178" s="5">
        <v>12.7</v>
      </c>
      <c r="J178" s="5">
        <v>13</v>
      </c>
      <c r="K178" s="5">
        <v>13.1</v>
      </c>
    </row>
    <row r="179" spans="2:11" ht="18.75">
      <c r="B179" s="11" t="s">
        <v>109</v>
      </c>
      <c r="C179" s="8"/>
      <c r="D179" s="5"/>
      <c r="E179" s="5"/>
      <c r="F179" s="5"/>
      <c r="G179" s="5"/>
      <c r="H179" s="5"/>
      <c r="I179" s="5"/>
      <c r="J179" s="5"/>
      <c r="K179" s="5"/>
    </row>
    <row r="180" spans="2:11" ht="56.25">
      <c r="B180" s="7" t="s">
        <v>110</v>
      </c>
      <c r="C180" s="9" t="s">
        <v>111</v>
      </c>
      <c r="D180" s="5">
        <v>37.72</v>
      </c>
      <c r="E180" s="5">
        <v>37.7</v>
      </c>
      <c r="F180" s="5">
        <v>37.7</v>
      </c>
      <c r="G180" s="5">
        <v>37.7</v>
      </c>
      <c r="H180" s="5">
        <v>37.7</v>
      </c>
      <c r="I180" s="5">
        <v>37.7</v>
      </c>
      <c r="J180" s="5">
        <v>37.7</v>
      </c>
      <c r="K180" s="5">
        <v>37.7</v>
      </c>
    </row>
    <row r="181" spans="2:11" ht="56.25">
      <c r="B181" s="7" t="s">
        <v>112</v>
      </c>
      <c r="C181" s="9" t="s">
        <v>111</v>
      </c>
      <c r="D181" s="5">
        <v>62.28</v>
      </c>
      <c r="E181" s="5">
        <v>62.3</v>
      </c>
      <c r="F181" s="5">
        <v>62.3</v>
      </c>
      <c r="G181" s="5">
        <v>62.3</v>
      </c>
      <c r="H181" s="5">
        <v>62.3</v>
      </c>
      <c r="I181" s="5">
        <v>62.3</v>
      </c>
      <c r="J181" s="5">
        <v>62.3</v>
      </c>
      <c r="K181" s="5">
        <v>62.3</v>
      </c>
    </row>
    <row r="182" spans="2:11" ht="18.75">
      <c r="B182" s="7" t="s">
        <v>113</v>
      </c>
      <c r="C182" s="9" t="s">
        <v>32</v>
      </c>
      <c r="D182" s="12">
        <v>2246.4559075499997</v>
      </c>
      <c r="E182" s="12">
        <v>2429.730766311559</v>
      </c>
      <c r="F182" s="12">
        <v>2581.066547091274</v>
      </c>
      <c r="G182" s="12">
        <v>2593.907674191231</v>
      </c>
      <c r="H182" s="12">
        <v>2752.862336465669</v>
      </c>
      <c r="I182" s="12">
        <v>2793.9498340248583</v>
      </c>
      <c r="J182" s="12">
        <v>2959.547240687512</v>
      </c>
      <c r="K182" s="12">
        <v>3033.1678188140672</v>
      </c>
    </row>
    <row r="183" spans="2:11" ht="37.5">
      <c r="B183" s="7" t="s">
        <v>113</v>
      </c>
      <c r="C183" s="4" t="s">
        <v>85</v>
      </c>
      <c r="D183" s="5">
        <v>100.5</v>
      </c>
      <c r="E183" s="5">
        <v>100.8</v>
      </c>
      <c r="F183" s="5">
        <v>100.5</v>
      </c>
      <c r="G183" s="5">
        <v>101</v>
      </c>
      <c r="H183" s="5">
        <v>101</v>
      </c>
      <c r="I183" s="5">
        <v>102</v>
      </c>
      <c r="J183" s="5">
        <v>102</v>
      </c>
      <c r="K183" s="5">
        <v>103</v>
      </c>
    </row>
    <row r="184" spans="2:11" ht="18.75">
      <c r="B184" s="6" t="s">
        <v>114</v>
      </c>
      <c r="C184" s="4" t="s">
        <v>349</v>
      </c>
      <c r="D184" s="5">
        <v>108.3</v>
      </c>
      <c r="E184" s="5">
        <v>107.3</v>
      </c>
      <c r="F184" s="5">
        <v>105.7</v>
      </c>
      <c r="G184" s="5">
        <v>105.7</v>
      </c>
      <c r="H184" s="5">
        <v>105.6</v>
      </c>
      <c r="I184" s="5">
        <v>105.6</v>
      </c>
      <c r="J184" s="5">
        <v>105.4</v>
      </c>
      <c r="K184" s="5">
        <v>105.4</v>
      </c>
    </row>
    <row r="185" spans="2:11" ht="18.75">
      <c r="B185" s="3" t="s">
        <v>394</v>
      </c>
      <c r="C185" s="4"/>
      <c r="D185" s="5"/>
      <c r="E185" s="5"/>
      <c r="F185" s="5"/>
      <c r="G185" s="5"/>
      <c r="H185" s="5"/>
      <c r="I185" s="5"/>
      <c r="J185" s="5"/>
      <c r="K185" s="5"/>
    </row>
    <row r="186" spans="2:11" ht="18.75">
      <c r="B186" s="3" t="s">
        <v>115</v>
      </c>
      <c r="C186" s="4"/>
      <c r="D186" s="5"/>
      <c r="E186" s="5"/>
      <c r="F186" s="5"/>
      <c r="G186" s="5"/>
      <c r="H186" s="5"/>
      <c r="I186" s="5"/>
      <c r="J186" s="5"/>
      <c r="K186" s="5"/>
    </row>
    <row r="187" spans="2:11" ht="18.75">
      <c r="B187" s="6" t="s">
        <v>116</v>
      </c>
      <c r="C187" s="4" t="s">
        <v>117</v>
      </c>
      <c r="D187" s="5">
        <v>3</v>
      </c>
      <c r="E187" s="5">
        <v>3</v>
      </c>
      <c r="F187" s="5">
        <v>2</v>
      </c>
      <c r="G187" s="5">
        <v>3</v>
      </c>
      <c r="H187" s="5">
        <v>2</v>
      </c>
      <c r="I187" s="5">
        <v>3</v>
      </c>
      <c r="J187" s="5">
        <v>3</v>
      </c>
      <c r="K187" s="5">
        <v>4</v>
      </c>
    </row>
    <row r="188" spans="2:11" ht="18.75">
      <c r="B188" s="6" t="s">
        <v>118</v>
      </c>
      <c r="C188" s="4"/>
      <c r="D188" s="5"/>
      <c r="E188" s="5"/>
      <c r="F188" s="5"/>
      <c r="G188" s="5"/>
      <c r="H188" s="5"/>
      <c r="I188" s="5"/>
      <c r="J188" s="5"/>
      <c r="K188" s="5"/>
    </row>
    <row r="189" spans="2:11" ht="18.75" hidden="1">
      <c r="B189" s="6" t="s">
        <v>119</v>
      </c>
      <c r="C189" s="4" t="s">
        <v>117</v>
      </c>
      <c r="D189" s="5"/>
      <c r="E189" s="5"/>
      <c r="F189" s="5"/>
      <c r="G189" s="5"/>
      <c r="H189" s="5"/>
      <c r="I189" s="5"/>
      <c r="J189" s="5"/>
      <c r="K189" s="5"/>
    </row>
    <row r="190" spans="2:11" ht="18.75">
      <c r="B190" s="6" t="s">
        <v>120</v>
      </c>
      <c r="C190" s="8" t="s">
        <v>117</v>
      </c>
      <c r="D190" s="5">
        <v>1</v>
      </c>
      <c r="E190" s="5">
        <v>1</v>
      </c>
      <c r="F190" s="5"/>
      <c r="G190" s="5">
        <v>1</v>
      </c>
      <c r="H190" s="5"/>
      <c r="I190" s="5">
        <v>1</v>
      </c>
      <c r="J190" s="5">
        <v>1</v>
      </c>
      <c r="K190" s="5">
        <v>1</v>
      </c>
    </row>
    <row r="191" spans="2:11" ht="18.75">
      <c r="B191" s="6" t="s">
        <v>121</v>
      </c>
      <c r="C191" s="4" t="s">
        <v>117</v>
      </c>
      <c r="D191" s="5">
        <v>1</v>
      </c>
      <c r="E191" s="5">
        <v>1</v>
      </c>
      <c r="F191" s="5">
        <v>1</v>
      </c>
      <c r="G191" s="5">
        <v>1</v>
      </c>
      <c r="H191" s="5">
        <v>1</v>
      </c>
      <c r="I191" s="5">
        <v>1</v>
      </c>
      <c r="J191" s="5">
        <v>1</v>
      </c>
      <c r="K191" s="5">
        <v>1</v>
      </c>
    </row>
    <row r="192" spans="2:11" ht="18.75" hidden="1">
      <c r="B192" s="6" t="s">
        <v>122</v>
      </c>
      <c r="C192" s="8" t="s">
        <v>117</v>
      </c>
      <c r="D192" s="5"/>
      <c r="E192" s="5"/>
      <c r="F192" s="5"/>
      <c r="G192" s="5"/>
      <c r="H192" s="5"/>
      <c r="I192" s="5"/>
      <c r="J192" s="5"/>
      <c r="K192" s="5"/>
    </row>
    <row r="193" spans="2:11" ht="37.5" hidden="1">
      <c r="B193" s="6" t="s">
        <v>123</v>
      </c>
      <c r="C193" s="8" t="s">
        <v>117</v>
      </c>
      <c r="D193" s="5"/>
      <c r="E193" s="5"/>
      <c r="F193" s="5"/>
      <c r="G193" s="5"/>
      <c r="H193" s="5"/>
      <c r="I193" s="5"/>
      <c r="J193" s="5"/>
      <c r="K193" s="5"/>
    </row>
    <row r="194" spans="2:11" ht="18.75">
      <c r="B194" s="6" t="s">
        <v>124</v>
      </c>
      <c r="C194" s="8" t="s">
        <v>117</v>
      </c>
      <c r="D194" s="5">
        <v>1</v>
      </c>
      <c r="E194" s="5">
        <v>1</v>
      </c>
      <c r="F194" s="5">
        <v>1</v>
      </c>
      <c r="G194" s="5">
        <v>1</v>
      </c>
      <c r="H194" s="5">
        <v>1</v>
      </c>
      <c r="I194" s="5">
        <v>1</v>
      </c>
      <c r="J194" s="5">
        <v>1</v>
      </c>
      <c r="K194" s="5">
        <v>1</v>
      </c>
    </row>
    <row r="195" spans="2:11" ht="18.75" hidden="1">
      <c r="B195" s="6" t="s">
        <v>125</v>
      </c>
      <c r="C195" s="8" t="s">
        <v>117</v>
      </c>
      <c r="D195" s="5"/>
      <c r="E195" s="5"/>
      <c r="F195" s="5"/>
      <c r="G195" s="5"/>
      <c r="H195" s="5"/>
      <c r="I195" s="5"/>
      <c r="J195" s="5"/>
      <c r="K195" s="5">
        <v>1</v>
      </c>
    </row>
    <row r="196" spans="2:11" ht="18.75" hidden="1">
      <c r="B196" s="6" t="s">
        <v>126</v>
      </c>
      <c r="C196" s="8" t="s">
        <v>117</v>
      </c>
      <c r="D196" s="5"/>
      <c r="E196" s="5"/>
      <c r="F196" s="5"/>
      <c r="G196" s="5"/>
      <c r="H196" s="5"/>
      <c r="I196" s="5"/>
      <c r="J196" s="5"/>
      <c r="K196" s="5"/>
    </row>
    <row r="197" spans="2:11" ht="18.75">
      <c r="B197" s="6" t="s">
        <v>337</v>
      </c>
      <c r="C197" s="8" t="s">
        <v>127</v>
      </c>
      <c r="D197" s="27">
        <v>0.408</v>
      </c>
      <c r="E197" s="27">
        <v>0.408</v>
      </c>
      <c r="F197" s="27">
        <v>0.408</v>
      </c>
      <c r="G197" s="27">
        <v>0.41</v>
      </c>
      <c r="H197" s="27">
        <v>0.41</v>
      </c>
      <c r="I197" s="27">
        <v>0.412</v>
      </c>
      <c r="J197" s="27">
        <v>0.412</v>
      </c>
      <c r="K197" s="27">
        <v>0.415</v>
      </c>
    </row>
    <row r="198" spans="2:11" ht="18.75">
      <c r="B198" s="6" t="s">
        <v>118</v>
      </c>
      <c r="C198" s="13"/>
      <c r="D198" s="5"/>
      <c r="E198" s="5"/>
      <c r="F198" s="5"/>
      <c r="G198" s="5"/>
      <c r="H198" s="5"/>
      <c r="I198" s="5"/>
      <c r="J198" s="5"/>
      <c r="K198" s="5"/>
    </row>
    <row r="199" spans="2:11" ht="18.75" hidden="1">
      <c r="B199" s="6" t="s">
        <v>119</v>
      </c>
      <c r="C199" s="4" t="s">
        <v>127</v>
      </c>
      <c r="D199" s="5"/>
      <c r="E199" s="5"/>
      <c r="F199" s="5"/>
      <c r="G199" s="5"/>
      <c r="H199" s="5"/>
      <c r="I199" s="5"/>
      <c r="J199" s="5"/>
      <c r="K199" s="5"/>
    </row>
    <row r="200" spans="2:11" ht="18.75">
      <c r="B200" s="6" t="s">
        <v>120</v>
      </c>
      <c r="C200" s="4" t="s">
        <v>127</v>
      </c>
      <c r="D200" s="27">
        <v>0.213</v>
      </c>
      <c r="E200" s="27">
        <v>0.213</v>
      </c>
      <c r="F200" s="27">
        <v>0.213</v>
      </c>
      <c r="G200" s="27">
        <v>0.213</v>
      </c>
      <c r="H200" s="27">
        <v>0.213</v>
      </c>
      <c r="I200" s="27">
        <v>0.213</v>
      </c>
      <c r="J200" s="27">
        <v>0.213</v>
      </c>
      <c r="K200" s="27">
        <v>0.213</v>
      </c>
    </row>
    <row r="201" spans="2:11" ht="18.75">
      <c r="B201" s="6" t="s">
        <v>121</v>
      </c>
      <c r="C201" s="4" t="s">
        <v>127</v>
      </c>
      <c r="D201" s="27">
        <v>0.104</v>
      </c>
      <c r="E201" s="27">
        <v>0.104</v>
      </c>
      <c r="F201" s="27">
        <v>0.104</v>
      </c>
      <c r="G201" s="27">
        <v>0.104</v>
      </c>
      <c r="H201" s="27">
        <v>0.104</v>
      </c>
      <c r="I201" s="27">
        <v>0.104</v>
      </c>
      <c r="J201" s="27">
        <v>0.104</v>
      </c>
      <c r="K201" s="27">
        <v>0.104</v>
      </c>
    </row>
    <row r="202" spans="2:11" ht="18.75">
      <c r="B202" s="6" t="s">
        <v>122</v>
      </c>
      <c r="C202" s="4" t="s">
        <v>127</v>
      </c>
      <c r="D202" s="27">
        <v>0.011</v>
      </c>
      <c r="E202" s="27">
        <v>0.011</v>
      </c>
      <c r="F202" s="27">
        <v>0.011</v>
      </c>
      <c r="G202" s="27">
        <v>0.011</v>
      </c>
      <c r="H202" s="27">
        <v>0.011</v>
      </c>
      <c r="I202" s="27">
        <v>0.011</v>
      </c>
      <c r="J202" s="27">
        <v>0.011</v>
      </c>
      <c r="K202" s="27">
        <v>0.011</v>
      </c>
    </row>
    <row r="203" spans="2:11" ht="37.5">
      <c r="B203" s="6" t="s">
        <v>123</v>
      </c>
      <c r="C203" s="4" t="s">
        <v>127</v>
      </c>
      <c r="D203" s="27">
        <v>0.005</v>
      </c>
      <c r="E203" s="27">
        <v>0.005</v>
      </c>
      <c r="F203" s="27">
        <v>0.005</v>
      </c>
      <c r="G203" s="27">
        <v>0.005</v>
      </c>
      <c r="H203" s="27">
        <v>0.005</v>
      </c>
      <c r="I203" s="27">
        <v>0.005</v>
      </c>
      <c r="J203" s="27">
        <v>0.005</v>
      </c>
      <c r="K203" s="27">
        <v>0.005</v>
      </c>
    </row>
    <row r="204" spans="2:11" ht="18.75">
      <c r="B204" s="6" t="s">
        <v>124</v>
      </c>
      <c r="C204" s="4" t="s">
        <v>127</v>
      </c>
      <c r="D204" s="27">
        <v>0.054</v>
      </c>
      <c r="E204" s="27">
        <v>0.054</v>
      </c>
      <c r="F204" s="27">
        <v>0.054</v>
      </c>
      <c r="G204" s="27">
        <v>0.056</v>
      </c>
      <c r="H204" s="27">
        <v>0.056</v>
      </c>
      <c r="I204" s="27">
        <v>0.058</v>
      </c>
      <c r="J204" s="27">
        <v>0.058</v>
      </c>
      <c r="K204" s="27">
        <v>0.061</v>
      </c>
    </row>
    <row r="205" spans="2:11" ht="18.75">
      <c r="B205" s="6" t="s">
        <v>125</v>
      </c>
      <c r="C205" s="4" t="s">
        <v>127</v>
      </c>
      <c r="D205" s="27">
        <v>0.021</v>
      </c>
      <c r="E205" s="27">
        <v>0.021</v>
      </c>
      <c r="F205" s="27">
        <v>0.021</v>
      </c>
      <c r="G205" s="27">
        <v>0.021</v>
      </c>
      <c r="H205" s="27">
        <v>0.021</v>
      </c>
      <c r="I205" s="27">
        <v>0.021</v>
      </c>
      <c r="J205" s="27">
        <v>0.021</v>
      </c>
      <c r="K205" s="27">
        <v>0.021</v>
      </c>
    </row>
    <row r="206" spans="2:11" ht="18.75" hidden="1">
      <c r="B206" s="6" t="s">
        <v>129</v>
      </c>
      <c r="C206" s="4" t="s">
        <v>127</v>
      </c>
      <c r="D206" s="5"/>
      <c r="E206" s="5"/>
      <c r="F206" s="5"/>
      <c r="G206" s="5"/>
      <c r="H206" s="5"/>
      <c r="I206" s="5"/>
      <c r="J206" s="5"/>
      <c r="K206" s="5"/>
    </row>
    <row r="207" spans="2:11" ht="18.75">
      <c r="B207" s="6" t="s">
        <v>130</v>
      </c>
      <c r="C207" s="4" t="s">
        <v>131</v>
      </c>
      <c r="D207" s="27">
        <v>0.565</v>
      </c>
      <c r="E207" s="27">
        <v>0.637</v>
      </c>
      <c r="F207" s="27">
        <v>0.655</v>
      </c>
      <c r="G207" s="27">
        <v>0.68</v>
      </c>
      <c r="H207" s="27">
        <v>0.706</v>
      </c>
      <c r="I207" s="27">
        <v>0.747</v>
      </c>
      <c r="J207" s="27">
        <v>0.754</v>
      </c>
      <c r="K207" s="27">
        <v>0.834</v>
      </c>
    </row>
    <row r="208" spans="2:11" ht="18.75">
      <c r="B208" s="6" t="s">
        <v>132</v>
      </c>
      <c r="C208" s="4"/>
      <c r="D208" s="5"/>
      <c r="E208" s="5"/>
      <c r="F208" s="5"/>
      <c r="G208" s="5"/>
      <c r="H208" s="5"/>
      <c r="I208" s="5"/>
      <c r="J208" s="5"/>
      <c r="K208" s="5"/>
    </row>
    <row r="209" spans="2:11" ht="18.75" hidden="1">
      <c r="B209" s="6" t="s">
        <v>119</v>
      </c>
      <c r="C209" s="4" t="s">
        <v>131</v>
      </c>
      <c r="D209" s="5"/>
      <c r="E209" s="5"/>
      <c r="F209" s="5"/>
      <c r="G209" s="5"/>
      <c r="H209" s="5"/>
      <c r="I209" s="5"/>
      <c r="J209" s="5"/>
      <c r="K209" s="5"/>
    </row>
    <row r="210" spans="2:11" ht="18.75">
      <c r="B210" s="6" t="s">
        <v>120</v>
      </c>
      <c r="C210" s="4" t="s">
        <v>131</v>
      </c>
      <c r="D210" s="27">
        <v>0.292</v>
      </c>
      <c r="E210" s="27">
        <v>0.31</v>
      </c>
      <c r="F210" s="27">
        <v>0.315</v>
      </c>
      <c r="G210" s="27">
        <v>0.33</v>
      </c>
      <c r="H210" s="27">
        <v>0.33</v>
      </c>
      <c r="I210" s="27">
        <v>0.35</v>
      </c>
      <c r="J210" s="27">
        <v>0.35</v>
      </c>
      <c r="K210" s="27">
        <v>0.4</v>
      </c>
    </row>
    <row r="211" spans="2:11" ht="18.75">
      <c r="B211" s="6" t="s">
        <v>121</v>
      </c>
      <c r="C211" s="4" t="s">
        <v>131</v>
      </c>
      <c r="D211" s="27">
        <v>0.099</v>
      </c>
      <c r="E211" s="27">
        <v>0.148</v>
      </c>
      <c r="F211" s="27">
        <v>0.159</v>
      </c>
      <c r="G211" s="27">
        <v>0.163</v>
      </c>
      <c r="H211" s="27">
        <v>0.172</v>
      </c>
      <c r="I211" s="27">
        <v>0.178</v>
      </c>
      <c r="J211" s="27">
        <v>0.183</v>
      </c>
      <c r="K211" s="27">
        <v>0.19</v>
      </c>
    </row>
    <row r="212" spans="2:11" ht="18.75">
      <c r="B212" s="6" t="s">
        <v>122</v>
      </c>
      <c r="C212" s="4" t="s">
        <v>131</v>
      </c>
      <c r="D212" s="27">
        <v>0.078</v>
      </c>
      <c r="E212" s="27">
        <v>0.07</v>
      </c>
      <c r="F212" s="27">
        <v>0.073</v>
      </c>
      <c r="G212" s="27">
        <v>0.075</v>
      </c>
      <c r="H212" s="27">
        <v>0.078</v>
      </c>
      <c r="I212" s="27">
        <v>0.085</v>
      </c>
      <c r="J212" s="27">
        <v>0.085</v>
      </c>
      <c r="K212" s="27">
        <v>0.094</v>
      </c>
    </row>
    <row r="213" spans="2:11" ht="37.5" hidden="1">
      <c r="B213" s="6" t="s">
        <v>123</v>
      </c>
      <c r="C213" s="4" t="s">
        <v>131</v>
      </c>
      <c r="D213" s="5"/>
      <c r="E213" s="5"/>
      <c r="F213" s="5"/>
      <c r="G213" s="5"/>
      <c r="H213" s="5"/>
      <c r="I213" s="5"/>
      <c r="J213" s="5"/>
      <c r="K213" s="5"/>
    </row>
    <row r="214" spans="2:11" ht="18.75">
      <c r="B214" s="6" t="s">
        <v>124</v>
      </c>
      <c r="C214" s="4" t="s">
        <v>131</v>
      </c>
      <c r="D214" s="27">
        <v>0.014</v>
      </c>
      <c r="E214" s="27">
        <v>0.018</v>
      </c>
      <c r="F214" s="27">
        <v>0.019</v>
      </c>
      <c r="G214" s="27">
        <v>0.02</v>
      </c>
      <c r="H214" s="27">
        <v>0.02</v>
      </c>
      <c r="I214" s="27">
        <v>0.021</v>
      </c>
      <c r="J214" s="27">
        <v>0.022</v>
      </c>
      <c r="K214" s="27">
        <v>0.023</v>
      </c>
    </row>
    <row r="215" spans="2:11" ht="18.75">
      <c r="B215" s="6" t="s">
        <v>125</v>
      </c>
      <c r="C215" s="4" t="s">
        <v>131</v>
      </c>
      <c r="D215" s="27">
        <v>0.082</v>
      </c>
      <c r="E215" s="27">
        <v>0.091</v>
      </c>
      <c r="F215" s="27">
        <v>0.098</v>
      </c>
      <c r="G215" s="27">
        <v>0.101</v>
      </c>
      <c r="H215" s="27">
        <v>0.106</v>
      </c>
      <c r="I215" s="27">
        <v>0.113</v>
      </c>
      <c r="J215" s="27">
        <v>0.114</v>
      </c>
      <c r="K215" s="27">
        <v>0.127</v>
      </c>
    </row>
    <row r="216" spans="2:11" ht="18.75" hidden="1">
      <c r="B216" s="6" t="s">
        <v>53</v>
      </c>
      <c r="C216" s="4"/>
      <c r="D216" s="5"/>
      <c r="E216" s="5"/>
      <c r="F216" s="5"/>
      <c r="G216" s="5"/>
      <c r="H216" s="5"/>
      <c r="I216" s="5"/>
      <c r="J216" s="5"/>
      <c r="K216" s="5"/>
    </row>
    <row r="217" spans="2:11" ht="18.75" hidden="1">
      <c r="B217" s="6" t="s">
        <v>133</v>
      </c>
      <c r="C217" s="4" t="s">
        <v>131</v>
      </c>
      <c r="D217" s="5"/>
      <c r="E217" s="5"/>
      <c r="F217" s="5"/>
      <c r="G217" s="5"/>
      <c r="H217" s="5"/>
      <c r="I217" s="5"/>
      <c r="J217" s="5"/>
      <c r="K217" s="5"/>
    </row>
    <row r="218" spans="2:11" ht="18.75">
      <c r="B218" s="3" t="s">
        <v>134</v>
      </c>
      <c r="C218" s="4"/>
      <c r="D218" s="5"/>
      <c r="E218" s="5"/>
      <c r="F218" s="5"/>
      <c r="G218" s="5"/>
      <c r="H218" s="5"/>
      <c r="I218" s="5"/>
      <c r="J218" s="5"/>
      <c r="K218" s="5"/>
    </row>
    <row r="219" spans="2:11" ht="18.75">
      <c r="B219" s="6" t="s">
        <v>135</v>
      </c>
      <c r="C219" s="8" t="s">
        <v>117</v>
      </c>
      <c r="D219" s="5">
        <v>417</v>
      </c>
      <c r="E219" s="5">
        <v>418</v>
      </c>
      <c r="F219" s="5">
        <v>418</v>
      </c>
      <c r="G219" s="5">
        <v>419</v>
      </c>
      <c r="H219" s="5">
        <v>419</v>
      </c>
      <c r="I219" s="5">
        <v>420</v>
      </c>
      <c r="J219" s="5">
        <v>420</v>
      </c>
      <c r="K219" s="5">
        <v>422</v>
      </c>
    </row>
    <row r="220" spans="2:11" ht="18.75">
      <c r="B220" s="6" t="s">
        <v>118</v>
      </c>
      <c r="C220" s="4"/>
      <c r="D220" s="5"/>
      <c r="E220" s="5"/>
      <c r="F220" s="5"/>
      <c r="G220" s="5"/>
      <c r="H220" s="5"/>
      <c r="I220" s="5"/>
      <c r="J220" s="5"/>
      <c r="K220" s="5"/>
    </row>
    <row r="221" spans="2:11" ht="18.75" hidden="1">
      <c r="B221" s="6" t="s">
        <v>119</v>
      </c>
      <c r="C221" s="4" t="s">
        <v>117</v>
      </c>
      <c r="D221" s="5"/>
      <c r="E221" s="5"/>
      <c r="F221" s="5"/>
      <c r="G221" s="5"/>
      <c r="H221" s="5"/>
      <c r="I221" s="5"/>
      <c r="J221" s="5"/>
      <c r="K221" s="5"/>
    </row>
    <row r="222" spans="2:11" ht="18.75">
      <c r="B222" s="6" t="s">
        <v>120</v>
      </c>
      <c r="C222" s="8" t="s">
        <v>117</v>
      </c>
      <c r="D222" s="5">
        <v>33</v>
      </c>
      <c r="E222" s="5">
        <v>33</v>
      </c>
      <c r="F222" s="5">
        <v>33</v>
      </c>
      <c r="G222" s="5">
        <v>34</v>
      </c>
      <c r="H222" s="5">
        <v>35</v>
      </c>
      <c r="I222" s="5">
        <v>35</v>
      </c>
      <c r="J222" s="5">
        <v>35</v>
      </c>
      <c r="K222" s="5">
        <v>35</v>
      </c>
    </row>
    <row r="223" spans="2:11" ht="18.75">
      <c r="B223" s="6" t="s">
        <v>121</v>
      </c>
      <c r="C223" s="4" t="s">
        <v>117</v>
      </c>
      <c r="D223" s="5">
        <v>3</v>
      </c>
      <c r="E223" s="5">
        <v>3</v>
      </c>
      <c r="F223" s="5">
        <v>3</v>
      </c>
      <c r="G223" s="5">
        <v>4</v>
      </c>
      <c r="H223" s="5">
        <v>4</v>
      </c>
      <c r="I223" s="5">
        <v>5</v>
      </c>
      <c r="J223" s="5">
        <v>5</v>
      </c>
      <c r="K223" s="5">
        <v>6</v>
      </c>
    </row>
    <row r="224" spans="2:11" ht="18.75">
      <c r="B224" s="6" t="s">
        <v>122</v>
      </c>
      <c r="C224" s="8" t="s">
        <v>117</v>
      </c>
      <c r="D224" s="5">
        <v>68</v>
      </c>
      <c r="E224" s="5">
        <v>68</v>
      </c>
      <c r="F224" s="5">
        <v>68</v>
      </c>
      <c r="G224" s="5">
        <v>69</v>
      </c>
      <c r="H224" s="5">
        <v>69</v>
      </c>
      <c r="I224" s="5">
        <v>70</v>
      </c>
      <c r="J224" s="5">
        <v>70</v>
      </c>
      <c r="K224" s="5">
        <v>71</v>
      </c>
    </row>
    <row r="225" spans="2:11" ht="37.5">
      <c r="B225" s="6" t="s">
        <v>123</v>
      </c>
      <c r="C225" s="8" t="s">
        <v>117</v>
      </c>
      <c r="D225" s="5">
        <v>59</v>
      </c>
      <c r="E225" s="5">
        <v>59</v>
      </c>
      <c r="F225" s="5">
        <v>59</v>
      </c>
      <c r="G225" s="5">
        <v>60</v>
      </c>
      <c r="H225" s="5">
        <v>60</v>
      </c>
      <c r="I225" s="5">
        <v>61</v>
      </c>
      <c r="J225" s="5">
        <v>61</v>
      </c>
      <c r="K225" s="5">
        <v>62</v>
      </c>
    </row>
    <row r="226" spans="2:11" ht="18.75">
      <c r="B226" s="6" t="s">
        <v>124</v>
      </c>
      <c r="C226" s="8" t="s">
        <v>117</v>
      </c>
      <c r="D226" s="5">
        <v>22</v>
      </c>
      <c r="E226" s="5">
        <v>22</v>
      </c>
      <c r="F226" s="5">
        <v>23</v>
      </c>
      <c r="G226" s="5">
        <v>24</v>
      </c>
      <c r="H226" s="5">
        <v>24</v>
      </c>
      <c r="I226" s="5">
        <v>25</v>
      </c>
      <c r="J226" s="5">
        <v>25</v>
      </c>
      <c r="K226" s="5">
        <v>26</v>
      </c>
    </row>
    <row r="227" spans="2:11" ht="18.75">
      <c r="B227" s="6" t="s">
        <v>125</v>
      </c>
      <c r="C227" s="8" t="s">
        <v>117</v>
      </c>
      <c r="D227" s="5">
        <v>64</v>
      </c>
      <c r="E227" s="5">
        <v>64</v>
      </c>
      <c r="F227" s="5">
        <v>64</v>
      </c>
      <c r="G227" s="5">
        <v>65</v>
      </c>
      <c r="H227" s="5">
        <v>65</v>
      </c>
      <c r="I227" s="5">
        <v>66</v>
      </c>
      <c r="J227" s="5">
        <v>66</v>
      </c>
      <c r="K227" s="5">
        <v>67</v>
      </c>
    </row>
    <row r="228" spans="2:11" ht="18.75" hidden="1">
      <c r="B228" s="6" t="s">
        <v>126</v>
      </c>
      <c r="C228" s="8" t="s">
        <v>117</v>
      </c>
      <c r="D228" s="5"/>
      <c r="E228" s="5"/>
      <c r="F228" s="5"/>
      <c r="G228" s="5"/>
      <c r="H228" s="5"/>
      <c r="I228" s="5"/>
      <c r="J228" s="5"/>
      <c r="K228" s="5"/>
    </row>
    <row r="229" spans="2:11" ht="18.75">
      <c r="B229" s="6" t="s">
        <v>337</v>
      </c>
      <c r="C229" s="8" t="s">
        <v>127</v>
      </c>
      <c r="D229" s="27">
        <v>2.598</v>
      </c>
      <c r="E229" s="27">
        <v>2.606</v>
      </c>
      <c r="F229" s="27">
        <v>2.612</v>
      </c>
      <c r="G229" s="27">
        <v>2.619</v>
      </c>
      <c r="H229" s="27">
        <v>2.625</v>
      </c>
      <c r="I229" s="27">
        <v>2.632</v>
      </c>
      <c r="J229" s="27">
        <v>2.64</v>
      </c>
      <c r="K229" s="27">
        <v>2.65</v>
      </c>
    </row>
    <row r="230" spans="2:11" ht="18.75">
      <c r="B230" s="6" t="s">
        <v>118</v>
      </c>
      <c r="C230" s="13"/>
      <c r="D230" s="5"/>
      <c r="E230" s="5"/>
      <c r="F230" s="5"/>
      <c r="G230" s="5"/>
      <c r="H230" s="5"/>
      <c r="I230" s="5"/>
      <c r="J230" s="5"/>
      <c r="K230" s="5"/>
    </row>
    <row r="231" spans="2:11" ht="18.75" hidden="1">
      <c r="B231" s="6" t="s">
        <v>119</v>
      </c>
      <c r="C231" s="8" t="s">
        <v>127</v>
      </c>
      <c r="D231" s="5"/>
      <c r="E231" s="5"/>
      <c r="F231" s="5"/>
      <c r="G231" s="5"/>
      <c r="H231" s="5"/>
      <c r="I231" s="5"/>
      <c r="J231" s="5"/>
      <c r="K231" s="5"/>
    </row>
    <row r="232" spans="2:11" ht="18.75">
      <c r="B232" s="6" t="s">
        <v>120</v>
      </c>
      <c r="C232" s="8" t="s">
        <v>127</v>
      </c>
      <c r="D232" s="27">
        <v>0.328</v>
      </c>
      <c r="E232" s="27">
        <v>0.33</v>
      </c>
      <c r="F232" s="27">
        <v>0.33</v>
      </c>
      <c r="G232" s="27">
        <v>0.335</v>
      </c>
      <c r="H232" s="27">
        <v>0.34</v>
      </c>
      <c r="I232" s="27">
        <v>0.345</v>
      </c>
      <c r="J232" s="27">
        <v>0.345</v>
      </c>
      <c r="K232" s="27">
        <v>0.35</v>
      </c>
    </row>
    <row r="233" spans="2:11" ht="18.75">
      <c r="B233" s="6" t="s">
        <v>121</v>
      </c>
      <c r="C233" s="8" t="s">
        <v>127</v>
      </c>
      <c r="D233" s="27">
        <v>0.031</v>
      </c>
      <c r="E233" s="27">
        <v>0.031</v>
      </c>
      <c r="F233" s="27">
        <v>0.032</v>
      </c>
      <c r="G233" s="27">
        <v>0.033</v>
      </c>
      <c r="H233" s="27">
        <v>0.034</v>
      </c>
      <c r="I233" s="27">
        <v>0.034</v>
      </c>
      <c r="J233" s="27">
        <v>0.034</v>
      </c>
      <c r="K233" s="27">
        <v>0.035</v>
      </c>
    </row>
    <row r="234" spans="2:11" ht="18.75">
      <c r="B234" s="6" t="s">
        <v>122</v>
      </c>
      <c r="C234" s="8" t="s">
        <v>127</v>
      </c>
      <c r="D234" s="5">
        <v>0.44</v>
      </c>
      <c r="E234" s="5">
        <v>0.45</v>
      </c>
      <c r="F234" s="5">
        <v>0.45</v>
      </c>
      <c r="G234" s="5">
        <v>0.46</v>
      </c>
      <c r="H234" s="5">
        <v>0.46</v>
      </c>
      <c r="I234" s="5">
        <v>0.48</v>
      </c>
      <c r="J234" s="5">
        <v>0.48</v>
      </c>
      <c r="K234" s="5">
        <v>0.5</v>
      </c>
    </row>
    <row r="235" spans="2:11" ht="37.5">
      <c r="B235" s="6" t="s">
        <v>123</v>
      </c>
      <c r="C235" s="8" t="s">
        <v>127</v>
      </c>
      <c r="D235" s="27">
        <v>0.402</v>
      </c>
      <c r="E235" s="27">
        <v>0.405</v>
      </c>
      <c r="F235" s="27">
        <v>0.405</v>
      </c>
      <c r="G235" s="27">
        <v>0.409</v>
      </c>
      <c r="H235" s="27">
        <v>0.409</v>
      </c>
      <c r="I235" s="27">
        <v>0.412</v>
      </c>
      <c r="J235" s="27">
        <v>0.412</v>
      </c>
      <c r="K235" s="27">
        <v>0.415</v>
      </c>
    </row>
    <row r="236" spans="2:11" ht="18.75">
      <c r="B236" s="6" t="s">
        <v>124</v>
      </c>
      <c r="C236" s="8" t="s">
        <v>127</v>
      </c>
      <c r="D236" s="27">
        <v>0.065</v>
      </c>
      <c r="E236" s="27">
        <v>0.065</v>
      </c>
      <c r="F236" s="27">
        <v>0.07</v>
      </c>
      <c r="G236" s="27">
        <v>0.075</v>
      </c>
      <c r="H236" s="27">
        <v>0.08</v>
      </c>
      <c r="I236" s="27">
        <v>0.085</v>
      </c>
      <c r="J236" s="27">
        <v>0.09</v>
      </c>
      <c r="K236" s="27">
        <v>0.095</v>
      </c>
    </row>
    <row r="237" spans="2:11" ht="37.5">
      <c r="B237" s="6" t="s">
        <v>128</v>
      </c>
      <c r="C237" s="8" t="s">
        <v>127</v>
      </c>
      <c r="D237" s="27">
        <v>0.987</v>
      </c>
      <c r="E237" s="27">
        <v>0.987</v>
      </c>
      <c r="F237" s="27">
        <v>0.988</v>
      </c>
      <c r="G237" s="27">
        <v>0.988</v>
      </c>
      <c r="H237" s="27">
        <v>0.99</v>
      </c>
      <c r="I237" s="27">
        <v>0.992</v>
      </c>
      <c r="J237" s="27">
        <v>0.992</v>
      </c>
      <c r="K237" s="27">
        <v>0.995</v>
      </c>
    </row>
    <row r="238" spans="2:11" ht="18.75" hidden="1">
      <c r="B238" s="6" t="s">
        <v>129</v>
      </c>
      <c r="C238" s="8" t="s">
        <v>127</v>
      </c>
      <c r="D238" s="5"/>
      <c r="E238" s="5"/>
      <c r="F238" s="5"/>
      <c r="G238" s="5"/>
      <c r="H238" s="5"/>
      <c r="I238" s="5"/>
      <c r="J238" s="5"/>
      <c r="K238" s="5"/>
    </row>
    <row r="239" spans="2:11" ht="18.75">
      <c r="B239" s="6" t="s">
        <v>136</v>
      </c>
      <c r="C239" s="4" t="s">
        <v>131</v>
      </c>
      <c r="D239" s="27">
        <v>3.753</v>
      </c>
      <c r="E239" s="27">
        <v>4.102</v>
      </c>
      <c r="F239" s="27">
        <v>4.3</v>
      </c>
      <c r="G239" s="27">
        <v>4.313</v>
      </c>
      <c r="H239" s="27">
        <v>4.504</v>
      </c>
      <c r="I239" s="27">
        <v>4.539</v>
      </c>
      <c r="J239" s="27">
        <v>4.713</v>
      </c>
      <c r="K239" s="27">
        <v>4.787</v>
      </c>
    </row>
    <row r="240" spans="2:11" ht="18.75">
      <c r="B240" s="6" t="s">
        <v>132</v>
      </c>
      <c r="C240" s="4"/>
      <c r="D240" s="5"/>
      <c r="E240" s="5"/>
      <c r="F240" s="5"/>
      <c r="G240" s="5"/>
      <c r="H240" s="5"/>
      <c r="I240" s="5"/>
      <c r="J240" s="5"/>
      <c r="K240" s="5"/>
    </row>
    <row r="241" spans="2:11" ht="18.75" hidden="1">
      <c r="B241" s="6" t="s">
        <v>119</v>
      </c>
      <c r="C241" s="4" t="s">
        <v>131</v>
      </c>
      <c r="D241" s="5"/>
      <c r="E241" s="5"/>
      <c r="F241" s="5"/>
      <c r="G241" s="5"/>
      <c r="H241" s="5"/>
      <c r="I241" s="5"/>
      <c r="J241" s="5"/>
      <c r="K241" s="5"/>
    </row>
    <row r="242" spans="2:11" ht="18.75">
      <c r="B242" s="6" t="s">
        <v>120</v>
      </c>
      <c r="C242" s="4" t="s">
        <v>131</v>
      </c>
      <c r="D242" s="27">
        <v>0.372</v>
      </c>
      <c r="E242" s="27">
        <v>0.397</v>
      </c>
      <c r="F242" s="27">
        <v>0.418</v>
      </c>
      <c r="G242" s="27">
        <v>0.42</v>
      </c>
      <c r="H242" s="27">
        <v>0.437</v>
      </c>
      <c r="I242" s="27">
        <v>0.44</v>
      </c>
      <c r="J242" s="27">
        <v>0.455</v>
      </c>
      <c r="K242" s="27">
        <v>0.459</v>
      </c>
    </row>
    <row r="243" spans="2:11" ht="18.75">
      <c r="B243" s="6" t="s">
        <v>121</v>
      </c>
      <c r="C243" s="4" t="s">
        <v>131</v>
      </c>
      <c r="D243" s="27">
        <v>0.072</v>
      </c>
      <c r="E243" s="27">
        <v>0.078</v>
      </c>
      <c r="F243" s="27">
        <v>0.084</v>
      </c>
      <c r="G243" s="27">
        <v>0.085</v>
      </c>
      <c r="H243" s="27">
        <v>0.091</v>
      </c>
      <c r="I243" s="27">
        <v>0.093</v>
      </c>
      <c r="J243" s="27">
        <v>0.097</v>
      </c>
      <c r="K243" s="27">
        <v>0.099</v>
      </c>
    </row>
    <row r="244" spans="2:11" ht="18.75">
      <c r="B244" s="6" t="s">
        <v>122</v>
      </c>
      <c r="C244" s="4" t="s">
        <v>131</v>
      </c>
      <c r="D244" s="27">
        <v>1.01</v>
      </c>
      <c r="E244" s="27">
        <v>1.058</v>
      </c>
      <c r="F244" s="27">
        <v>1.112</v>
      </c>
      <c r="G244" s="27">
        <v>1.118</v>
      </c>
      <c r="H244" s="27">
        <v>1.165</v>
      </c>
      <c r="I244" s="27">
        <v>1.174</v>
      </c>
      <c r="J244" s="27">
        <v>1.224</v>
      </c>
      <c r="K244" s="27">
        <v>1.24</v>
      </c>
    </row>
    <row r="245" spans="2:11" ht="37.5">
      <c r="B245" s="6" t="s">
        <v>123</v>
      </c>
      <c r="C245" s="4" t="s">
        <v>131</v>
      </c>
      <c r="D245" s="27">
        <v>1.01</v>
      </c>
      <c r="E245" s="27">
        <v>1.07</v>
      </c>
      <c r="F245" s="27">
        <v>1.13</v>
      </c>
      <c r="G245" s="27">
        <v>1.14</v>
      </c>
      <c r="H245" s="27">
        <v>1.2</v>
      </c>
      <c r="I245" s="27">
        <v>1.21</v>
      </c>
      <c r="J245" s="27">
        <v>1.27</v>
      </c>
      <c r="K245" s="27">
        <v>1.29</v>
      </c>
    </row>
    <row r="246" spans="2:11" ht="18.75">
      <c r="B246" s="6" t="s">
        <v>124</v>
      </c>
      <c r="C246" s="4" t="s">
        <v>131</v>
      </c>
      <c r="D246" s="27">
        <v>0.06</v>
      </c>
      <c r="E246" s="27">
        <v>0.066</v>
      </c>
      <c r="F246" s="27">
        <v>0.07</v>
      </c>
      <c r="G246" s="27">
        <v>0.071</v>
      </c>
      <c r="H246" s="27">
        <v>0.074</v>
      </c>
      <c r="I246" s="27">
        <v>0.075</v>
      </c>
      <c r="J246" s="27">
        <v>0.078</v>
      </c>
      <c r="K246" s="27">
        <v>0.08</v>
      </c>
    </row>
    <row r="247" spans="2:11" ht="18.75">
      <c r="B247" s="6" t="s">
        <v>125</v>
      </c>
      <c r="C247" s="4" t="s">
        <v>131</v>
      </c>
      <c r="D247" s="27">
        <v>0.954</v>
      </c>
      <c r="E247" s="27">
        <v>1.075</v>
      </c>
      <c r="F247" s="27">
        <v>1.136</v>
      </c>
      <c r="G247" s="27">
        <v>1.142</v>
      </c>
      <c r="H247" s="27">
        <v>1.185</v>
      </c>
      <c r="I247" s="27">
        <v>1.193</v>
      </c>
      <c r="J247" s="27">
        <v>1.23</v>
      </c>
      <c r="K247" s="27">
        <v>1.24</v>
      </c>
    </row>
    <row r="248" spans="2:11" ht="18.75" hidden="1">
      <c r="B248" s="6" t="s">
        <v>53</v>
      </c>
      <c r="C248" s="4"/>
      <c r="D248" s="5"/>
      <c r="E248" s="5"/>
      <c r="F248" s="5"/>
      <c r="G248" s="5"/>
      <c r="H248" s="5"/>
      <c r="I248" s="5"/>
      <c r="J248" s="5"/>
      <c r="K248" s="5"/>
    </row>
    <row r="249" spans="2:11" ht="18.75" hidden="1">
      <c r="B249" s="6" t="s">
        <v>133</v>
      </c>
      <c r="C249" s="4" t="s">
        <v>131</v>
      </c>
      <c r="D249" s="5"/>
      <c r="E249" s="5"/>
      <c r="F249" s="5"/>
      <c r="G249" s="5"/>
      <c r="H249" s="5"/>
      <c r="I249" s="5"/>
      <c r="J249" s="5"/>
      <c r="K249" s="5"/>
    </row>
    <row r="250" spans="2:11" ht="18.75">
      <c r="B250" s="3" t="s">
        <v>395</v>
      </c>
      <c r="C250" s="4"/>
      <c r="D250" s="4"/>
      <c r="E250" s="4"/>
      <c r="F250" s="4"/>
      <c r="G250" s="4"/>
      <c r="H250" s="4"/>
      <c r="I250" s="4"/>
      <c r="J250" s="4"/>
      <c r="K250" s="4"/>
    </row>
    <row r="251" spans="2:11" ht="37.5">
      <c r="B251" s="7" t="s">
        <v>137</v>
      </c>
      <c r="C251" s="4" t="s">
        <v>83</v>
      </c>
      <c r="D251" s="5">
        <v>1550.19</v>
      </c>
      <c r="E251" s="5">
        <v>1552.17</v>
      </c>
      <c r="F251" s="5">
        <v>1290.03</v>
      </c>
      <c r="G251" s="5">
        <v>1449.01</v>
      </c>
      <c r="H251" s="5">
        <v>1340.01</v>
      </c>
      <c r="I251" s="5">
        <v>1541.32</v>
      </c>
      <c r="J251" s="5">
        <v>1431.27</v>
      </c>
      <c r="K251" s="5">
        <v>1650.76</v>
      </c>
    </row>
    <row r="252" spans="2:11" ht="37.5">
      <c r="B252" s="7" t="s">
        <v>138</v>
      </c>
      <c r="C252" s="4" t="s">
        <v>85</v>
      </c>
      <c r="D252" s="5">
        <v>90.00006784012237</v>
      </c>
      <c r="E252" s="5">
        <f>E251/(D251*E253%)*100</f>
        <v>95.81600600833899</v>
      </c>
      <c r="F252" s="5">
        <f>F251/(E251*F253%)*100</f>
        <v>79.15370094770546</v>
      </c>
      <c r="G252" s="5">
        <f>G251/(E251*G253%)*100</f>
        <v>88.90840074280032</v>
      </c>
      <c r="H252" s="5">
        <f>H251/(F251*H253%)*100</f>
        <v>98.73985599238429</v>
      </c>
      <c r="I252" s="5">
        <f>I251/(G251*I253%)*100</f>
        <v>101.11269624418802</v>
      </c>
      <c r="J252" s="5">
        <f>J251/(H251*J253%)*100</f>
        <v>101.91831768829798</v>
      </c>
      <c r="K252" s="5">
        <f>K251/(I251*K253%)*100</f>
        <v>102.19504527001044</v>
      </c>
    </row>
    <row r="253" spans="2:11" ht="18.75">
      <c r="B253" s="6" t="s">
        <v>139</v>
      </c>
      <c r="C253" s="4" t="s">
        <v>349</v>
      </c>
      <c r="D253" s="5">
        <v>105.5</v>
      </c>
      <c r="E253" s="5">
        <v>104.5</v>
      </c>
      <c r="F253" s="5">
        <v>105</v>
      </c>
      <c r="G253" s="5">
        <v>105</v>
      </c>
      <c r="H253" s="5">
        <v>105.2</v>
      </c>
      <c r="I253" s="5">
        <v>105.2</v>
      </c>
      <c r="J253" s="5">
        <v>104.8</v>
      </c>
      <c r="K253" s="5">
        <v>104.8</v>
      </c>
    </row>
    <row r="254" spans="2:11" ht="56.25">
      <c r="B254" s="6" t="s">
        <v>140</v>
      </c>
      <c r="C254" s="4" t="s">
        <v>360</v>
      </c>
      <c r="D254" s="4">
        <v>1405.5919999999999</v>
      </c>
      <c r="E254" s="4">
        <f aca="true" t="shared" si="2" ref="E254:K254">E258+E260+E262+E268+E298+E300+E302+E304+E306+E308+E310+E312+E314+E316+E318</f>
        <v>1387.7749999999999</v>
      </c>
      <c r="F254" s="4">
        <f t="shared" si="2"/>
        <v>1115.6219999999998</v>
      </c>
      <c r="G254" s="4">
        <f t="shared" si="2"/>
        <v>1271.853</v>
      </c>
      <c r="H254" s="4">
        <f t="shared" si="2"/>
        <v>1152.494</v>
      </c>
      <c r="I254" s="4">
        <f t="shared" si="2"/>
        <v>1350.0729999999999</v>
      </c>
      <c r="J254" s="4">
        <f t="shared" si="2"/>
        <v>1232.727</v>
      </c>
      <c r="K254" s="4">
        <f t="shared" si="2"/>
        <v>1446.267</v>
      </c>
    </row>
    <row r="255" spans="2:11" ht="37.5">
      <c r="B255" s="6" t="s">
        <v>141</v>
      </c>
      <c r="C255" s="4" t="s">
        <v>85</v>
      </c>
      <c r="D255" s="5">
        <v>81.99606437651724</v>
      </c>
      <c r="E255" s="5">
        <f>E254/(D254*E256%)*100</f>
        <v>94.48078489824826</v>
      </c>
      <c r="F255" s="5">
        <f>F254/(E254*F256%)*100</f>
        <v>76.56119636519917</v>
      </c>
      <c r="G255" s="5">
        <f>G254/(E254*G256%)*100</f>
        <v>87.28277793075762</v>
      </c>
      <c r="H255" s="5">
        <f>H254/(F254*H256%)*100</f>
        <v>98.19872824035218</v>
      </c>
      <c r="I255" s="5">
        <f>I254/(G254*I256%)*100</f>
        <v>100.90311959103506</v>
      </c>
      <c r="J255" s="5">
        <f>J254/(H254*J256%)*100</f>
        <v>102.06267636742976</v>
      </c>
      <c r="K255" s="5">
        <f>K254/(I254*K256%)*100</f>
        <v>102.2186032428453</v>
      </c>
    </row>
    <row r="256" spans="2:11" ht="18.75">
      <c r="B256" s="6" t="s">
        <v>139</v>
      </c>
      <c r="C256" s="4" t="s">
        <v>349</v>
      </c>
      <c r="D256" s="5">
        <v>105.5</v>
      </c>
      <c r="E256" s="5">
        <v>104.5</v>
      </c>
      <c r="F256" s="5">
        <v>105</v>
      </c>
      <c r="G256" s="5">
        <v>105</v>
      </c>
      <c r="H256" s="5">
        <v>105.2</v>
      </c>
      <c r="I256" s="5">
        <v>105.2</v>
      </c>
      <c r="J256" s="5">
        <v>104.8</v>
      </c>
      <c r="K256" s="5">
        <v>104.8</v>
      </c>
    </row>
    <row r="257" spans="2:11" ht="75">
      <c r="B257" s="11" t="s">
        <v>142</v>
      </c>
      <c r="C257" s="9"/>
      <c r="D257" s="5"/>
      <c r="E257" s="5"/>
      <c r="F257" s="5"/>
      <c r="G257" s="5"/>
      <c r="H257" s="5"/>
      <c r="I257" s="5"/>
      <c r="J257" s="5"/>
      <c r="K257" s="5"/>
    </row>
    <row r="258" spans="2:11" ht="37.5">
      <c r="B258" s="7" t="s">
        <v>143</v>
      </c>
      <c r="C258" s="9" t="s">
        <v>144</v>
      </c>
      <c r="D258" s="5">
        <v>5.898</v>
      </c>
      <c r="E258" s="5">
        <v>6.5</v>
      </c>
      <c r="F258" s="5">
        <v>7</v>
      </c>
      <c r="G258" s="5">
        <v>8</v>
      </c>
      <c r="H258" s="5">
        <v>7.5</v>
      </c>
      <c r="I258" s="5">
        <v>8.7</v>
      </c>
      <c r="J258" s="5">
        <v>8</v>
      </c>
      <c r="K258" s="5">
        <v>9.5</v>
      </c>
    </row>
    <row r="259" spans="2:11" ht="37.5">
      <c r="B259" s="7" t="s">
        <v>141</v>
      </c>
      <c r="C259" s="9" t="s">
        <v>85</v>
      </c>
      <c r="D259" s="5">
        <v>75.42527424466026</v>
      </c>
      <c r="E259" s="5">
        <f>E258/(D258*$E$253%)*100</f>
        <v>105.46110026754671</v>
      </c>
      <c r="F259" s="5">
        <f>F258/(E258*$F$253%)*100</f>
        <v>102.56410256410255</v>
      </c>
      <c r="G259" s="5">
        <f>G258/(E258*$G$253%)*100</f>
        <v>117.21611721611723</v>
      </c>
      <c r="H259" s="5">
        <f>H258/(F258*$H$253%)*100</f>
        <v>101.84682237914176</v>
      </c>
      <c r="I259" s="5">
        <f>I258/(G258*$I$253%)*100</f>
        <v>103.37452471482888</v>
      </c>
      <c r="J259" s="5">
        <f>J258/(H258*$J$253%)*100</f>
        <v>101.78117048346056</v>
      </c>
      <c r="K259" s="5">
        <f>K258/(I258*$K$253%)*100</f>
        <v>104.19408616302536</v>
      </c>
    </row>
    <row r="260" spans="2:11" ht="37.5" hidden="1">
      <c r="B260" s="7" t="s">
        <v>145</v>
      </c>
      <c r="C260" s="9" t="s">
        <v>144</v>
      </c>
      <c r="D260" s="5"/>
      <c r="E260" s="5"/>
      <c r="F260" s="5"/>
      <c r="G260" s="5"/>
      <c r="H260" s="5"/>
      <c r="I260" s="5"/>
      <c r="J260" s="5"/>
      <c r="K260" s="5"/>
    </row>
    <row r="261" spans="2:11" ht="37.5" hidden="1">
      <c r="B261" s="7" t="s">
        <v>141</v>
      </c>
      <c r="C261" s="9" t="s">
        <v>85</v>
      </c>
      <c r="D261" s="5"/>
      <c r="E261" s="5"/>
      <c r="F261" s="5"/>
      <c r="G261" s="5"/>
      <c r="H261" s="5"/>
      <c r="I261" s="5"/>
      <c r="J261" s="5"/>
      <c r="K261" s="5"/>
    </row>
    <row r="262" spans="2:11" ht="37.5">
      <c r="B262" s="7" t="s">
        <v>146</v>
      </c>
      <c r="C262" s="9" t="s">
        <v>144</v>
      </c>
      <c r="D262" s="9">
        <v>200.254</v>
      </c>
      <c r="E262" s="9">
        <f aca="true" t="shared" si="3" ref="E262:K262">E264</f>
        <v>213</v>
      </c>
      <c r="F262" s="9">
        <f t="shared" si="3"/>
        <v>229.123</v>
      </c>
      <c r="G262" s="9">
        <f t="shared" si="3"/>
        <v>229.241</v>
      </c>
      <c r="H262" s="9">
        <f t="shared" si="3"/>
        <v>241.185</v>
      </c>
      <c r="I262" s="9">
        <f t="shared" si="3"/>
        <v>242.368</v>
      </c>
      <c r="J262" s="9">
        <f t="shared" si="3"/>
        <v>255.29</v>
      </c>
      <c r="K262" s="9">
        <f t="shared" si="3"/>
        <v>256.541</v>
      </c>
    </row>
    <row r="263" spans="2:11" ht="37.5">
      <c r="B263" s="7" t="s">
        <v>141</v>
      </c>
      <c r="C263" s="9" t="s">
        <v>85</v>
      </c>
      <c r="D263" s="5">
        <v>128.19308431169165</v>
      </c>
      <c r="E263" s="5">
        <f>E262/(D262*$E$253%)*100</f>
        <v>101.78460914447265</v>
      </c>
      <c r="F263" s="5">
        <f>F262/(E262*$F$253%)*100</f>
        <v>102.44712720769058</v>
      </c>
      <c r="G263" s="5">
        <f>G262/(E262*$G$253%)*100</f>
        <v>102.4998882181981</v>
      </c>
      <c r="H263" s="5">
        <f>H262/(F262*$H$253%)*100</f>
        <v>100.06123697088066</v>
      </c>
      <c r="I263" s="5">
        <f>I262/(G262*$I$253%)*100</f>
        <v>100.50027381647251</v>
      </c>
      <c r="J263" s="5">
        <f>J262/(H262*$J$253%)*100</f>
        <v>101.00019828939395</v>
      </c>
      <c r="K263" s="5">
        <f>K262/(I262*$K$253%)*100</f>
        <v>100.99973203325156</v>
      </c>
    </row>
    <row r="264" spans="2:11" ht="18.75">
      <c r="B264" s="6" t="s">
        <v>147</v>
      </c>
      <c r="C264" s="4" t="s">
        <v>360</v>
      </c>
      <c r="D264" s="5">
        <v>200.254</v>
      </c>
      <c r="E264" s="5">
        <v>213</v>
      </c>
      <c r="F264" s="5">
        <v>229.123</v>
      </c>
      <c r="G264" s="5">
        <v>229.241</v>
      </c>
      <c r="H264" s="5">
        <v>241.185</v>
      </c>
      <c r="I264" s="5">
        <v>242.368</v>
      </c>
      <c r="J264" s="5">
        <v>255.29</v>
      </c>
      <c r="K264" s="5">
        <v>256.541</v>
      </c>
    </row>
    <row r="265" spans="2:11" ht="37.5">
      <c r="B265" s="6" t="s">
        <v>141</v>
      </c>
      <c r="C265" s="4" t="s">
        <v>85</v>
      </c>
      <c r="D265" s="5">
        <v>128.19308431169165</v>
      </c>
      <c r="E265" s="5">
        <f>E264/(D264*$E$253%)*100</f>
        <v>101.78460914447265</v>
      </c>
      <c r="F265" s="5">
        <f>F264/(E264*$F$253%)*100</f>
        <v>102.44712720769058</v>
      </c>
      <c r="G265" s="5">
        <f>G264/(E264*$G$253%)*100</f>
        <v>102.4998882181981</v>
      </c>
      <c r="H265" s="5">
        <f>H264/(F264*$H$253%)*100</f>
        <v>100.06123697088066</v>
      </c>
      <c r="I265" s="5">
        <f>I264/(G264*$I$253%)*100</f>
        <v>100.50027381647251</v>
      </c>
      <c r="J265" s="5">
        <f>J264/(H264*$J$253%)*100</f>
        <v>101.00019828939395</v>
      </c>
      <c r="K265" s="5">
        <f>K264/(I264*$K$253%)*100</f>
        <v>100.99973203325156</v>
      </c>
    </row>
    <row r="266" spans="2:11" ht="18.75" hidden="1">
      <c r="B266" s="6" t="s">
        <v>148</v>
      </c>
      <c r="C266" s="4" t="s">
        <v>360</v>
      </c>
      <c r="D266" s="5"/>
      <c r="E266" s="5"/>
      <c r="F266" s="5"/>
      <c r="G266" s="5"/>
      <c r="H266" s="5"/>
      <c r="I266" s="5"/>
      <c r="J266" s="5"/>
      <c r="K266" s="5"/>
    </row>
    <row r="267" spans="2:11" ht="37.5" hidden="1">
      <c r="B267" s="6" t="s">
        <v>141</v>
      </c>
      <c r="C267" s="4" t="s">
        <v>85</v>
      </c>
      <c r="D267" s="5"/>
      <c r="E267" s="5"/>
      <c r="F267" s="5"/>
      <c r="G267" s="5"/>
      <c r="H267" s="5"/>
      <c r="I267" s="5"/>
      <c r="J267" s="5"/>
      <c r="K267" s="5"/>
    </row>
    <row r="268" spans="2:11" ht="37.5">
      <c r="B268" s="7" t="s">
        <v>149</v>
      </c>
      <c r="C268" s="9" t="s">
        <v>144</v>
      </c>
      <c r="D268" s="9">
        <v>2.894</v>
      </c>
      <c r="E268" s="9">
        <f aca="true" t="shared" si="4" ref="E268:K268">E270+E272+E274+E276+E278+E280+E282+E284+E286+E288+E290+E292+E294+E296</f>
        <v>3.6</v>
      </c>
      <c r="F268" s="9">
        <f t="shared" si="4"/>
        <v>2.775</v>
      </c>
      <c r="G268" s="9">
        <f t="shared" si="4"/>
        <v>3.331</v>
      </c>
      <c r="H268" s="9">
        <f t="shared" si="4"/>
        <v>2.49</v>
      </c>
      <c r="I268" s="9">
        <f t="shared" si="4"/>
        <v>3.1239999999999997</v>
      </c>
      <c r="J268" s="9">
        <f t="shared" si="4"/>
        <v>2.607</v>
      </c>
      <c r="K268" s="9">
        <f t="shared" si="4"/>
        <v>3.351</v>
      </c>
    </row>
    <row r="269" spans="2:11" ht="37.5">
      <c r="B269" s="7" t="s">
        <v>141</v>
      </c>
      <c r="C269" s="9" t="s">
        <v>85</v>
      </c>
      <c r="D269" s="5">
        <v>10.463164977248764</v>
      </c>
      <c r="E269" s="5">
        <f>E268/(D268*$E$253%)*100</f>
        <v>119.03856518849427</v>
      </c>
      <c r="F269" s="5">
        <f>F268/(E268*$F$253%)*100</f>
        <v>73.4126984126984</v>
      </c>
      <c r="G269" s="5">
        <f>G268/(E268*$G$253%)*100</f>
        <v>88.12169312169311</v>
      </c>
      <c r="H269" s="5">
        <f>H268/(F268*$H$253%)*100</f>
        <v>85.29441989518035</v>
      </c>
      <c r="I269" s="5">
        <f>I268/(G268*$I$253%)*100</f>
        <v>89.14985737164302</v>
      </c>
      <c r="J269" s="5">
        <f>J268/(H268*$J$253%)*100</f>
        <v>99.90343051595696</v>
      </c>
      <c r="K269" s="5">
        <f>K268/(I268*$K$253%)*100</f>
        <v>102.35336376342721</v>
      </c>
    </row>
    <row r="270" spans="2:11" ht="18.75">
      <c r="B270" s="6" t="s">
        <v>150</v>
      </c>
      <c r="C270" s="4" t="s">
        <v>360</v>
      </c>
      <c r="D270" s="5">
        <v>2.645</v>
      </c>
      <c r="E270" s="5">
        <v>2</v>
      </c>
      <c r="F270" s="5">
        <v>1</v>
      </c>
      <c r="G270" s="5">
        <v>1.5</v>
      </c>
      <c r="H270" s="5">
        <v>0.5</v>
      </c>
      <c r="I270" s="5">
        <v>1</v>
      </c>
      <c r="J270" s="5">
        <v>0.45</v>
      </c>
      <c r="K270" s="5">
        <v>1</v>
      </c>
    </row>
    <row r="271" spans="2:11" ht="37.5">
      <c r="B271" s="6" t="s">
        <v>141</v>
      </c>
      <c r="C271" s="4" t="s">
        <v>85</v>
      </c>
      <c r="D271" s="5">
        <v>126.8138090409376</v>
      </c>
      <c r="E271" s="5">
        <f>E270/(D270*$E$253%)*100</f>
        <v>72.35824567433363</v>
      </c>
      <c r="F271" s="5">
        <f>F270/(E270*$F$253%)*100</f>
        <v>47.61904761904761</v>
      </c>
      <c r="G271" s="5">
        <f>G270/(E270*$G$253%)*100</f>
        <v>71.42857142857143</v>
      </c>
      <c r="H271" s="5">
        <f>H270/(F270*$H$253%)*100</f>
        <v>47.52851711026616</v>
      </c>
      <c r="I271" s="5">
        <f>I270/(G270*$I$253%)*100</f>
        <v>63.371356147021544</v>
      </c>
      <c r="J271" s="5">
        <f>J270/(H270*$J$253%)*100</f>
        <v>85.87786259541984</v>
      </c>
      <c r="K271" s="5">
        <f>K270/(I270*$K$253%)*100</f>
        <v>95.41984732824427</v>
      </c>
    </row>
    <row r="272" spans="2:11" ht="18.75" hidden="1">
      <c r="B272" s="6" t="s">
        <v>151</v>
      </c>
      <c r="C272" s="4" t="s">
        <v>360</v>
      </c>
      <c r="D272" s="5"/>
      <c r="E272" s="5"/>
      <c r="F272" s="5"/>
      <c r="G272" s="5"/>
      <c r="H272" s="5"/>
      <c r="I272" s="5"/>
      <c r="J272" s="5"/>
      <c r="K272" s="5"/>
    </row>
    <row r="273" spans="2:11" ht="37.5" hidden="1">
      <c r="B273" s="6" t="s">
        <v>141</v>
      </c>
      <c r="C273" s="4" t="s">
        <v>85</v>
      </c>
      <c r="D273" s="5"/>
      <c r="E273" s="5"/>
      <c r="F273" s="5"/>
      <c r="G273" s="5"/>
      <c r="H273" s="5"/>
      <c r="I273" s="5"/>
      <c r="J273" s="5"/>
      <c r="K273" s="5"/>
    </row>
    <row r="274" spans="2:11" ht="18.75" hidden="1">
      <c r="B274" s="6" t="s">
        <v>152</v>
      </c>
      <c r="C274" s="4" t="s">
        <v>360</v>
      </c>
      <c r="D274" s="5"/>
      <c r="E274" s="5"/>
      <c r="F274" s="5"/>
      <c r="G274" s="5"/>
      <c r="H274" s="5"/>
      <c r="I274" s="5"/>
      <c r="J274" s="5"/>
      <c r="K274" s="5"/>
    </row>
    <row r="275" spans="2:11" ht="37.5" hidden="1">
      <c r="B275" s="6" t="s">
        <v>141</v>
      </c>
      <c r="C275" s="4" t="s">
        <v>85</v>
      </c>
      <c r="D275" s="5"/>
      <c r="E275" s="5"/>
      <c r="F275" s="5"/>
      <c r="G275" s="5"/>
      <c r="H275" s="5"/>
      <c r="I275" s="5"/>
      <c r="J275" s="5"/>
      <c r="K275" s="5"/>
    </row>
    <row r="276" spans="2:11" ht="18.75" hidden="1">
      <c r="B276" s="6" t="s">
        <v>153</v>
      </c>
      <c r="C276" s="4" t="s">
        <v>360</v>
      </c>
      <c r="D276" s="5"/>
      <c r="E276" s="5"/>
      <c r="F276" s="5"/>
      <c r="G276" s="5"/>
      <c r="H276" s="5"/>
      <c r="I276" s="5"/>
      <c r="J276" s="5"/>
      <c r="K276" s="5"/>
    </row>
    <row r="277" spans="2:11" ht="37.5" hidden="1">
      <c r="B277" s="6" t="s">
        <v>141</v>
      </c>
      <c r="C277" s="4" t="s">
        <v>85</v>
      </c>
      <c r="D277" s="5"/>
      <c r="E277" s="5"/>
      <c r="F277" s="5"/>
      <c r="G277" s="5"/>
      <c r="H277" s="5"/>
      <c r="I277" s="5"/>
      <c r="J277" s="5"/>
      <c r="K277" s="5"/>
    </row>
    <row r="278" spans="2:11" ht="37.5">
      <c r="B278" s="6" t="s">
        <v>154</v>
      </c>
      <c r="C278" s="4" t="s">
        <v>360</v>
      </c>
      <c r="D278" s="5">
        <v>0.037</v>
      </c>
      <c r="E278" s="5">
        <v>0.1</v>
      </c>
      <c r="F278" s="5">
        <v>0.2</v>
      </c>
      <c r="G278" s="5">
        <v>0.24</v>
      </c>
      <c r="H278" s="5">
        <v>0.3</v>
      </c>
      <c r="I278" s="5">
        <v>0.4</v>
      </c>
      <c r="J278" s="5">
        <v>0.35</v>
      </c>
      <c r="K278" s="5">
        <v>0.49</v>
      </c>
    </row>
    <row r="279" spans="2:11" ht="37.5">
      <c r="B279" s="6" t="s">
        <v>141</v>
      </c>
      <c r="C279" s="4" t="s">
        <v>85</v>
      </c>
      <c r="D279" s="5">
        <v>5.313801522332327</v>
      </c>
      <c r="E279" s="5">
        <f>E278/(D278*$E$253%)*100</f>
        <v>258.63183757920604</v>
      </c>
      <c r="F279" s="5">
        <f>F278/(E278*$F$253%)*100</f>
        <v>190.47619047619045</v>
      </c>
      <c r="G279" s="5">
        <f>G278/(E278*$G$253%)*100</f>
        <v>228.57142857142856</v>
      </c>
      <c r="H279" s="5">
        <f>H278/(F278*$H$253%)*100</f>
        <v>142.58555133079844</v>
      </c>
      <c r="I279" s="5">
        <f>I278/(G278*$I$253%)*100</f>
        <v>158.4283903675539</v>
      </c>
      <c r="J279" s="5">
        <f>J278/(H278*$J$253%)*100</f>
        <v>111.32315521628497</v>
      </c>
      <c r="K279" s="5">
        <f>K278/(I278*$K$253%)*100</f>
        <v>116.88931297709924</v>
      </c>
    </row>
    <row r="280" spans="2:11" ht="18.75" hidden="1">
      <c r="B280" s="6" t="s">
        <v>155</v>
      </c>
      <c r="C280" s="4" t="s">
        <v>360</v>
      </c>
      <c r="D280" s="5"/>
      <c r="E280" s="5"/>
      <c r="F280" s="5"/>
      <c r="G280" s="5"/>
      <c r="H280" s="5"/>
      <c r="I280" s="5"/>
      <c r="J280" s="5"/>
      <c r="K280" s="5"/>
    </row>
    <row r="281" spans="2:11" ht="37.5" hidden="1">
      <c r="B281" s="6" t="s">
        <v>141</v>
      </c>
      <c r="C281" s="4" t="s">
        <v>85</v>
      </c>
      <c r="D281" s="5"/>
      <c r="E281" s="5"/>
      <c r="F281" s="5"/>
      <c r="G281" s="5"/>
      <c r="H281" s="5"/>
      <c r="I281" s="5"/>
      <c r="J281" s="5"/>
      <c r="K281" s="5"/>
    </row>
    <row r="282" spans="2:11" ht="18.75" hidden="1">
      <c r="B282" s="6" t="s">
        <v>156</v>
      </c>
      <c r="C282" s="4" t="s">
        <v>360</v>
      </c>
      <c r="D282" s="5"/>
      <c r="E282" s="5"/>
      <c r="F282" s="5"/>
      <c r="G282" s="5"/>
      <c r="H282" s="5"/>
      <c r="I282" s="5"/>
      <c r="J282" s="5"/>
      <c r="K282" s="5"/>
    </row>
    <row r="283" spans="2:11" ht="37.5" hidden="1">
      <c r="B283" s="6" t="s">
        <v>141</v>
      </c>
      <c r="C283" s="4" t="s">
        <v>85</v>
      </c>
      <c r="D283" s="5"/>
      <c r="E283" s="5"/>
      <c r="F283" s="5"/>
      <c r="G283" s="5"/>
      <c r="H283" s="5"/>
      <c r="I283" s="5"/>
      <c r="J283" s="5"/>
      <c r="K283" s="5"/>
    </row>
    <row r="284" spans="2:11" ht="18.75" hidden="1">
      <c r="B284" s="6" t="s">
        <v>157</v>
      </c>
      <c r="C284" s="4" t="s">
        <v>360</v>
      </c>
      <c r="D284" s="5"/>
      <c r="E284" s="5"/>
      <c r="F284" s="5"/>
      <c r="G284" s="5"/>
      <c r="H284" s="5"/>
      <c r="I284" s="5"/>
      <c r="J284" s="5"/>
      <c r="K284" s="5"/>
    </row>
    <row r="285" spans="2:11" ht="37.5" hidden="1">
      <c r="B285" s="6" t="s">
        <v>141</v>
      </c>
      <c r="C285" s="4" t="s">
        <v>85</v>
      </c>
      <c r="D285" s="5"/>
      <c r="E285" s="5"/>
      <c r="F285" s="5"/>
      <c r="G285" s="5"/>
      <c r="H285" s="5"/>
      <c r="I285" s="5"/>
      <c r="J285" s="5"/>
      <c r="K285" s="5"/>
    </row>
    <row r="286" spans="2:11" ht="18.75" hidden="1">
      <c r="B286" s="6" t="s">
        <v>158</v>
      </c>
      <c r="C286" s="4" t="s">
        <v>360</v>
      </c>
      <c r="D286" s="5"/>
      <c r="E286" s="5"/>
      <c r="F286" s="5"/>
      <c r="G286" s="5"/>
      <c r="H286" s="5"/>
      <c r="I286" s="5"/>
      <c r="J286" s="5"/>
      <c r="K286" s="5"/>
    </row>
    <row r="287" spans="2:11" ht="37.5" hidden="1">
      <c r="B287" s="6" t="s">
        <v>141</v>
      </c>
      <c r="C287" s="4" t="s">
        <v>85</v>
      </c>
      <c r="D287" s="5"/>
      <c r="E287" s="5"/>
      <c r="F287" s="5"/>
      <c r="G287" s="5"/>
      <c r="H287" s="5"/>
      <c r="I287" s="5"/>
      <c r="J287" s="5"/>
      <c r="K287" s="5"/>
    </row>
    <row r="288" spans="2:11" ht="37.5" hidden="1">
      <c r="B288" s="6" t="s">
        <v>159</v>
      </c>
      <c r="C288" s="4" t="s">
        <v>360</v>
      </c>
      <c r="D288" s="5"/>
      <c r="E288" s="5"/>
      <c r="F288" s="5"/>
      <c r="G288" s="5"/>
      <c r="H288" s="5"/>
      <c r="I288" s="5"/>
      <c r="J288" s="5"/>
      <c r="K288" s="5"/>
    </row>
    <row r="289" spans="2:11" ht="37.5" hidden="1">
      <c r="B289" s="6" t="s">
        <v>141</v>
      </c>
      <c r="C289" s="4" t="s">
        <v>85</v>
      </c>
      <c r="D289" s="5"/>
      <c r="E289" s="5"/>
      <c r="F289" s="5"/>
      <c r="G289" s="5"/>
      <c r="H289" s="5"/>
      <c r="I289" s="5"/>
      <c r="J289" s="5"/>
      <c r="K289" s="5"/>
    </row>
    <row r="290" spans="2:11" ht="18.75" hidden="1">
      <c r="B290" s="6" t="s">
        <v>160</v>
      </c>
      <c r="C290" s="4" t="s">
        <v>360</v>
      </c>
      <c r="D290" s="5"/>
      <c r="E290" s="5"/>
      <c r="F290" s="5"/>
      <c r="G290" s="5"/>
      <c r="H290" s="5"/>
      <c r="I290" s="5"/>
      <c r="J290" s="5"/>
      <c r="K290" s="5"/>
    </row>
    <row r="291" spans="2:11" ht="37.5" hidden="1">
      <c r="B291" s="6" t="s">
        <v>141</v>
      </c>
      <c r="C291" s="4" t="s">
        <v>85</v>
      </c>
      <c r="D291" s="5"/>
      <c r="E291" s="5"/>
      <c r="F291" s="5"/>
      <c r="G291" s="5"/>
      <c r="H291" s="5"/>
      <c r="I291" s="5"/>
      <c r="J291" s="5"/>
      <c r="K291" s="5"/>
    </row>
    <row r="292" spans="2:11" ht="37.5">
      <c r="B292" s="6" t="s">
        <v>161</v>
      </c>
      <c r="C292" s="4" t="s">
        <v>360</v>
      </c>
      <c r="D292" s="5">
        <v>0.212</v>
      </c>
      <c r="E292" s="5">
        <v>1.5</v>
      </c>
      <c r="F292" s="5">
        <v>1.575</v>
      </c>
      <c r="G292" s="5">
        <v>1.591</v>
      </c>
      <c r="H292" s="5">
        <v>1.69</v>
      </c>
      <c r="I292" s="5">
        <v>1.724</v>
      </c>
      <c r="J292" s="5">
        <v>1.807</v>
      </c>
      <c r="K292" s="5">
        <v>1.861</v>
      </c>
    </row>
    <row r="293" spans="2:11" ht="37.5">
      <c r="B293" s="6" t="s">
        <v>141</v>
      </c>
      <c r="C293" s="4" t="s">
        <v>85</v>
      </c>
      <c r="D293" s="5">
        <v>0.8521962141585167</v>
      </c>
      <c r="E293" s="5">
        <f>E292/(D292*$E$253%)*100</f>
        <v>677.0786313983931</v>
      </c>
      <c r="F293" s="5">
        <f>F292/(E292*$F$253%)*100</f>
        <v>99.99999999999999</v>
      </c>
      <c r="G293" s="5">
        <f>G292/(E292*$G$253%)*100</f>
        <v>101.015873015873</v>
      </c>
      <c r="H293" s="5">
        <f>H292/(F292*$H$253%)*100</f>
        <v>101.9977065604442</v>
      </c>
      <c r="I293" s="5">
        <f>I292/(G292*$I$253%)*100</f>
        <v>103.00334820628392</v>
      </c>
      <c r="J293" s="5">
        <f>J292/(H292*$J$253%)*100</f>
        <v>102.02583675866117</v>
      </c>
      <c r="K293" s="5">
        <f>K292/(I292*$K$253%)*100</f>
        <v>103.00251501036112</v>
      </c>
    </row>
    <row r="294" spans="2:11" ht="37.5" customHeight="1" hidden="1">
      <c r="B294" s="6" t="s">
        <v>162</v>
      </c>
      <c r="C294" s="4" t="s">
        <v>360</v>
      </c>
      <c r="D294" s="5"/>
      <c r="E294" s="5"/>
      <c r="F294" s="5"/>
      <c r="G294" s="5"/>
      <c r="H294" s="5"/>
      <c r="I294" s="5"/>
      <c r="J294" s="5"/>
      <c r="K294" s="5"/>
    </row>
    <row r="295" spans="2:11" ht="37.5" customHeight="1" hidden="1">
      <c r="B295" s="6" t="s">
        <v>141</v>
      </c>
      <c r="C295" s="4" t="s">
        <v>85</v>
      </c>
      <c r="D295" s="5"/>
      <c r="E295" s="5"/>
      <c r="F295" s="5"/>
      <c r="G295" s="5"/>
      <c r="H295" s="5"/>
      <c r="I295" s="5"/>
      <c r="J295" s="5"/>
      <c r="K295" s="5"/>
    </row>
    <row r="296" spans="2:11" ht="18.75" customHeight="1" hidden="1">
      <c r="B296" s="6" t="s">
        <v>163</v>
      </c>
      <c r="C296" s="4" t="s">
        <v>360</v>
      </c>
      <c r="D296" s="5"/>
      <c r="E296" s="5"/>
      <c r="F296" s="5"/>
      <c r="G296" s="5"/>
      <c r="H296" s="5"/>
      <c r="I296" s="5"/>
      <c r="J296" s="5"/>
      <c r="K296" s="5"/>
    </row>
    <row r="297" spans="2:11" ht="37.5" customHeight="1" hidden="1">
      <c r="B297" s="6" t="s">
        <v>141</v>
      </c>
      <c r="C297" s="4" t="s">
        <v>85</v>
      </c>
      <c r="D297" s="5"/>
      <c r="E297" s="5"/>
      <c r="F297" s="5"/>
      <c r="G297" s="5"/>
      <c r="H297" s="5"/>
      <c r="I297" s="5"/>
      <c r="J297" s="5"/>
      <c r="K297" s="5"/>
    </row>
    <row r="298" spans="2:11" ht="37.5">
      <c r="B298" s="7" t="s">
        <v>164</v>
      </c>
      <c r="C298" s="9" t="s">
        <v>144</v>
      </c>
      <c r="D298" s="5">
        <v>321.372</v>
      </c>
      <c r="E298" s="5">
        <v>288.264</v>
      </c>
      <c r="F298" s="5">
        <v>272.41</v>
      </c>
      <c r="G298" s="5">
        <v>302.677</v>
      </c>
      <c r="H298" s="5">
        <v>280.844</v>
      </c>
      <c r="I298" s="5">
        <v>318.417</v>
      </c>
      <c r="J298" s="5">
        <v>300.21</v>
      </c>
      <c r="K298" s="5">
        <v>343.712</v>
      </c>
    </row>
    <row r="299" spans="2:11" ht="37.5">
      <c r="B299" s="7" t="s">
        <v>141</v>
      </c>
      <c r="C299" s="9" t="s">
        <v>85</v>
      </c>
      <c r="D299" s="5">
        <v>188.10431544739936</v>
      </c>
      <c r="E299" s="5">
        <f>E298/(D298*$E$253%)*100</f>
        <v>85.8353303036199</v>
      </c>
      <c r="F299" s="5">
        <f>F298/(E298*$F$253%)*100</f>
        <v>90.00017180018845</v>
      </c>
      <c r="G299" s="5">
        <f>G298/(E298*$G$253%)*100</f>
        <v>99.99993392300443</v>
      </c>
      <c r="H299" s="5">
        <f>H298/(F298*$H$253%)*100</f>
        <v>98.00006504398215</v>
      </c>
      <c r="I299" s="5">
        <f>I298/(G298*$I$253%)*100</f>
        <v>100.00024998727764</v>
      </c>
      <c r="J299" s="5">
        <f>J298/(H298*$J$253%)*100</f>
        <v>101.99965947790307</v>
      </c>
      <c r="K299" s="5">
        <f>K298/(I298*$K$253%)*100</f>
        <v>102.99998607136396</v>
      </c>
    </row>
    <row r="300" spans="2:11" ht="37.5">
      <c r="B300" s="7" t="s">
        <v>165</v>
      </c>
      <c r="C300" s="9" t="s">
        <v>144</v>
      </c>
      <c r="D300" s="5">
        <v>3.405</v>
      </c>
      <c r="E300" s="5">
        <v>7</v>
      </c>
      <c r="F300" s="5">
        <v>10</v>
      </c>
      <c r="G300" s="5">
        <v>15</v>
      </c>
      <c r="H300" s="5">
        <v>11</v>
      </c>
      <c r="I300" s="5">
        <v>16.5</v>
      </c>
      <c r="J300" s="5">
        <v>12</v>
      </c>
      <c r="K300" s="5">
        <v>18.1</v>
      </c>
    </row>
    <row r="301" spans="2:11" ht="37.5">
      <c r="B301" s="7" t="s">
        <v>141</v>
      </c>
      <c r="C301" s="9" t="s">
        <v>85</v>
      </c>
      <c r="D301" s="5">
        <v>3.8848423207534606</v>
      </c>
      <c r="E301" s="5">
        <f>E300/(D300*$E$253%)*100</f>
        <v>196.72730083117287</v>
      </c>
      <c r="F301" s="5">
        <f>F300/(E300*$F$253%)*100</f>
        <v>136.05442176870747</v>
      </c>
      <c r="G301" s="5">
        <f>G300/(E300*$G$253%)*100</f>
        <v>204.08163265306123</v>
      </c>
      <c r="H301" s="5">
        <f>H300/(F300*$H$253%)*100</f>
        <v>104.56273764258555</v>
      </c>
      <c r="I301" s="5">
        <f>I300/(G300*$I$253%)*100</f>
        <v>104.56273764258555</v>
      </c>
      <c r="J301" s="5">
        <f>J300/(H300*$J$253%)*100</f>
        <v>104.09437890353921</v>
      </c>
      <c r="K301" s="5">
        <f>K300/(I300*$K$253%)*100</f>
        <v>104.67268100855887</v>
      </c>
    </row>
    <row r="302" spans="2:11" ht="37.5">
      <c r="B302" s="7" t="s">
        <v>166</v>
      </c>
      <c r="C302" s="9" t="s">
        <v>144</v>
      </c>
      <c r="D302" s="5">
        <v>0.992</v>
      </c>
      <c r="E302" s="5">
        <v>0.8</v>
      </c>
      <c r="F302" s="5">
        <v>0.55</v>
      </c>
      <c r="G302" s="5">
        <v>0.59</v>
      </c>
      <c r="H302" s="5">
        <v>0.59</v>
      </c>
      <c r="I302" s="5">
        <v>0.65</v>
      </c>
      <c r="J302" s="5">
        <v>0.65</v>
      </c>
      <c r="K302" s="5">
        <v>0.76</v>
      </c>
    </row>
    <row r="303" spans="2:11" ht="37.5">
      <c r="B303" s="7" t="s">
        <v>141</v>
      </c>
      <c r="C303" s="9" t="s">
        <v>85</v>
      </c>
      <c r="D303" s="5">
        <v>353.4903609735239</v>
      </c>
      <c r="E303" s="5">
        <f>E302/(D302*$E$253%)*100</f>
        <v>77.17240314863405</v>
      </c>
      <c r="F303" s="5">
        <f>F302/(E302*$F$253%)*100</f>
        <v>65.47619047619048</v>
      </c>
      <c r="G303" s="5">
        <f>G302/(E302*$G$253%)*100</f>
        <v>70.23809523809523</v>
      </c>
      <c r="H303" s="5">
        <f>H302/(F302*$H$253%)*100</f>
        <v>101.97027307293465</v>
      </c>
      <c r="I303" s="5">
        <f>I302/(G302*$I$253%)*100</f>
        <v>104.72385125990849</v>
      </c>
      <c r="J303" s="5">
        <f>J302/(H302*$J$253%)*100</f>
        <v>105.12356061586235</v>
      </c>
      <c r="K303" s="5">
        <f>K302/(I302*$K$253%)*100</f>
        <v>111.5678214914856</v>
      </c>
    </row>
    <row r="304" spans="2:11" ht="37.5">
      <c r="B304" s="7" t="s">
        <v>167</v>
      </c>
      <c r="C304" s="9" t="s">
        <v>144</v>
      </c>
      <c r="D304" s="5">
        <v>1.111</v>
      </c>
      <c r="E304" s="5">
        <v>0.8</v>
      </c>
      <c r="F304" s="5">
        <v>0.5</v>
      </c>
      <c r="G304" s="5">
        <v>0.53</v>
      </c>
      <c r="H304" s="5">
        <v>0.53</v>
      </c>
      <c r="I304" s="5">
        <v>0.57</v>
      </c>
      <c r="J304" s="5">
        <v>0.57</v>
      </c>
      <c r="K304" s="5">
        <v>0.62</v>
      </c>
    </row>
    <row r="305" spans="2:11" ht="37.5">
      <c r="B305" s="7" t="s">
        <v>141</v>
      </c>
      <c r="C305" s="9" t="s">
        <v>85</v>
      </c>
      <c r="D305" s="5">
        <v>412.97277204720746</v>
      </c>
      <c r="E305" s="5">
        <f>E304/(D304*$E$253%)*100</f>
        <v>68.90641217231772</v>
      </c>
      <c r="F305" s="5">
        <f>F304/(E304*$F$253%)*100</f>
        <v>59.523809523809526</v>
      </c>
      <c r="G305" s="5">
        <f>G304/(E304*$G$253%)*100</f>
        <v>63.095238095238095</v>
      </c>
      <c r="H305" s="5">
        <f>H304/(F304*$H$253%)*100</f>
        <v>100.76045627376426</v>
      </c>
      <c r="I305" s="5">
        <f>I304/(G304*$I$253%)*100</f>
        <v>102.23115001076116</v>
      </c>
      <c r="J305" s="5">
        <f>J304/(H304*$J$253%)*100</f>
        <v>102.62134523980986</v>
      </c>
      <c r="K305" s="5">
        <f>K304/(I304*$K$253%)*100</f>
        <v>103.79000937458149</v>
      </c>
    </row>
    <row r="306" spans="2:11" ht="37.5">
      <c r="B306" s="7" t="s">
        <v>168</v>
      </c>
      <c r="C306" s="9" t="s">
        <v>144</v>
      </c>
      <c r="D306" s="5">
        <v>257.64</v>
      </c>
      <c r="E306" s="5">
        <v>188.464</v>
      </c>
      <c r="F306" s="5">
        <v>201.845</v>
      </c>
      <c r="G306" s="5">
        <v>203.823</v>
      </c>
      <c r="H306" s="5">
        <v>212.34</v>
      </c>
      <c r="I306" s="5">
        <v>215.494</v>
      </c>
      <c r="J306" s="5">
        <v>228.764</v>
      </c>
      <c r="K306" s="5">
        <v>232.613</v>
      </c>
    </row>
    <row r="307" spans="2:11" ht="37.5">
      <c r="B307" s="7" t="s">
        <v>141</v>
      </c>
      <c r="C307" s="9" t="s">
        <v>85</v>
      </c>
      <c r="D307" s="5">
        <v>88.5528999175737</v>
      </c>
      <c r="E307" s="5">
        <f>E306/(D306*$E$253%)*100</f>
        <v>70.00012628429269</v>
      </c>
      <c r="F307" s="5">
        <f>F306/(E306*$F$253%)*100</f>
        <v>102.0000282989501</v>
      </c>
      <c r="G307" s="5">
        <f>G306/(E306*$G$253%)*100</f>
        <v>102.99958764386984</v>
      </c>
      <c r="H307" s="5">
        <f>H306/(F306*$H$253%)*100</f>
        <v>99.99955731570181</v>
      </c>
      <c r="I307" s="5">
        <f>I306/(G306*$I$253%)*100</f>
        <v>100.5000443145248</v>
      </c>
      <c r="J307" s="5">
        <f>J306/(H306*$J$253%)*100</f>
        <v>102.80034828199338</v>
      </c>
      <c r="K307" s="5">
        <f>K306/(I306*$K$253%)*100</f>
        <v>103.0000693595408</v>
      </c>
    </row>
    <row r="308" spans="2:11" ht="37.5">
      <c r="B308" s="7" t="s">
        <v>169</v>
      </c>
      <c r="C308" s="9" t="s">
        <v>144</v>
      </c>
      <c r="D308" s="5">
        <v>9.49</v>
      </c>
      <c r="E308" s="5">
        <v>9.48</v>
      </c>
      <c r="F308" s="5">
        <v>10</v>
      </c>
      <c r="G308" s="5">
        <v>15</v>
      </c>
      <c r="H308" s="5">
        <v>11</v>
      </c>
      <c r="I308" s="5">
        <v>16.5</v>
      </c>
      <c r="J308" s="5">
        <v>12</v>
      </c>
      <c r="K308" s="5">
        <v>18</v>
      </c>
    </row>
    <row r="309" spans="2:11" ht="37.5">
      <c r="B309" s="7" t="s">
        <v>141</v>
      </c>
      <c r="C309" s="9" t="s">
        <v>85</v>
      </c>
      <c r="D309" s="5">
        <v>11.222892619564458</v>
      </c>
      <c r="E309" s="5">
        <f>E308/(D308*$E$253%)*100</f>
        <v>95.5929434660509</v>
      </c>
      <c r="F309" s="5">
        <f>F308/(E308*$F$253%)*100</f>
        <v>100.46212577858147</v>
      </c>
      <c r="G309" s="5">
        <f>G308/(E308*$G$253%)*100</f>
        <v>150.6931886678722</v>
      </c>
      <c r="H309" s="5">
        <f>H308/(F308*$H$253%)*100</f>
        <v>104.56273764258555</v>
      </c>
      <c r="I309" s="5">
        <f>I308/(G308*$I$253%)*100</f>
        <v>104.56273764258555</v>
      </c>
      <c r="J309" s="5">
        <f>J308/(H308*$J$253%)*100</f>
        <v>104.09437890353921</v>
      </c>
      <c r="K309" s="5">
        <f>K308/(I308*$K$253%)*100</f>
        <v>104.09437890353921</v>
      </c>
    </row>
    <row r="310" spans="2:11" ht="37.5">
      <c r="B310" s="7" t="s">
        <v>170</v>
      </c>
      <c r="C310" s="9" t="s">
        <v>144</v>
      </c>
      <c r="D310" s="5">
        <v>219.654</v>
      </c>
      <c r="E310" s="5">
        <v>233.303</v>
      </c>
      <c r="F310" s="5">
        <v>267.608</v>
      </c>
      <c r="G310" s="5">
        <v>287.161</v>
      </c>
      <c r="H310" s="5">
        <v>284.194</v>
      </c>
      <c r="I310" s="5">
        <v>305.11</v>
      </c>
      <c r="J310" s="5">
        <v>310.636</v>
      </c>
      <c r="K310" s="5">
        <v>333.5</v>
      </c>
    </row>
    <row r="311" spans="2:11" ht="37.5">
      <c r="B311" s="7" t="s">
        <v>141</v>
      </c>
      <c r="C311" s="9" t="s">
        <v>85</v>
      </c>
      <c r="D311" s="5">
        <v>126.2861011984859</v>
      </c>
      <c r="E311" s="5">
        <f>E310/(D310*$E$253%)*100</f>
        <v>101.64006088217997</v>
      </c>
      <c r="F311" s="5">
        <f>F310/(E310*$F$253%)*100</f>
        <v>109.24195655639315</v>
      </c>
      <c r="G311" s="5">
        <f>G310/(E310*$G$253%)*100</f>
        <v>117.22381052393953</v>
      </c>
      <c r="H311" s="5">
        <f>H310/(F310*$H$253%)*100</f>
        <v>100.94854706611895</v>
      </c>
      <c r="I311" s="5">
        <f>I310/(G310*$I$253%)*100</f>
        <v>100.9985747055715</v>
      </c>
      <c r="J311" s="5">
        <f>J310/(H310*$J$253%)*100</f>
        <v>104.2979081002994</v>
      </c>
      <c r="K311" s="5">
        <f>K310/(I310*$K$253%)*100</f>
        <v>104.29851228727168</v>
      </c>
    </row>
    <row r="312" spans="2:11" ht="37.5">
      <c r="B312" s="7" t="s">
        <v>171</v>
      </c>
      <c r="C312" s="9" t="s">
        <v>144</v>
      </c>
      <c r="D312" s="5">
        <v>26.294</v>
      </c>
      <c r="E312" s="5">
        <v>20</v>
      </c>
      <c r="F312" s="5">
        <v>18</v>
      </c>
      <c r="G312" s="5">
        <v>20</v>
      </c>
      <c r="H312" s="5">
        <v>20</v>
      </c>
      <c r="I312" s="5">
        <v>22.6</v>
      </c>
      <c r="J312" s="5">
        <v>22</v>
      </c>
      <c r="K312" s="5">
        <v>25</v>
      </c>
    </row>
    <row r="313" spans="2:11" ht="37.5">
      <c r="B313" s="7" t="s">
        <v>141</v>
      </c>
      <c r="C313" s="9" t="s">
        <v>85</v>
      </c>
      <c r="D313" s="5">
        <v>139.79035699599063</v>
      </c>
      <c r="E313" s="5">
        <f>E312/(D312*$E$253%)*100</f>
        <v>72.78754081106429</v>
      </c>
      <c r="F313" s="5">
        <f>F312/(E312*$F$253%)*100</f>
        <v>85.71428571428571</v>
      </c>
      <c r="G313" s="5">
        <f>G312/(E312*$G$253%)*100</f>
        <v>95.23809523809523</v>
      </c>
      <c r="H313" s="5">
        <f>H312/(F312*$H$253%)*100</f>
        <v>105.61892691170259</v>
      </c>
      <c r="I313" s="5">
        <f>I312/(G312*$I$253%)*100</f>
        <v>107.41444866920153</v>
      </c>
      <c r="J313" s="5">
        <f>J312/(H312*$J$253%)*100</f>
        <v>104.9618320610687</v>
      </c>
      <c r="K313" s="5">
        <f>K312/(I312*$K$253%)*100</f>
        <v>105.55292846044719</v>
      </c>
    </row>
    <row r="314" spans="2:11" ht="37.5">
      <c r="B314" s="7" t="s">
        <v>172</v>
      </c>
      <c r="C314" s="9" t="s">
        <v>144</v>
      </c>
      <c r="D314" s="5">
        <v>73.846</v>
      </c>
      <c r="E314" s="5">
        <v>23.92</v>
      </c>
      <c r="F314" s="5">
        <v>54.531</v>
      </c>
      <c r="G314" s="5">
        <v>101.6</v>
      </c>
      <c r="H314" s="5">
        <v>33.051</v>
      </c>
      <c r="I314" s="5">
        <v>94.54</v>
      </c>
      <c r="J314" s="5">
        <v>29</v>
      </c>
      <c r="K314" s="5">
        <v>91.37</v>
      </c>
    </row>
    <row r="315" spans="2:11" ht="37.5">
      <c r="B315" s="7" t="s">
        <v>141</v>
      </c>
      <c r="C315" s="9" t="s">
        <v>85</v>
      </c>
      <c r="D315" s="5">
        <v>18.526827911067915</v>
      </c>
      <c r="E315" s="5">
        <f>E314/(D314*$E$253%)*100</f>
        <v>30.99687478415899</v>
      </c>
      <c r="F315" s="5">
        <f>F314/(E314*$F$253%)*100</f>
        <v>217.1165790731008</v>
      </c>
      <c r="G315" s="5">
        <f>G314/(E314*$G$253%)*100</f>
        <v>404.52301321866526</v>
      </c>
      <c r="H315" s="5">
        <f>H314/(F314*$H$253%)*100</f>
        <v>57.613651648105005</v>
      </c>
      <c r="I315" s="5">
        <f>I314/(G314*$I$253%)*100</f>
        <v>88.45169306308195</v>
      </c>
      <c r="J315" s="5">
        <f>J314/(H314*$J$253%)*100</f>
        <v>83.72441295328684</v>
      </c>
      <c r="K315" s="5">
        <f>K314/(I314*$K$253%)*100</f>
        <v>92.2203453605001</v>
      </c>
    </row>
    <row r="316" spans="2:11" ht="37.5">
      <c r="B316" s="7" t="s">
        <v>173</v>
      </c>
      <c r="C316" s="9" t="s">
        <v>144</v>
      </c>
      <c r="D316" s="5">
        <v>211.238</v>
      </c>
      <c r="E316" s="5">
        <v>295.849</v>
      </c>
      <c r="F316" s="5">
        <v>15</v>
      </c>
      <c r="G316" s="5">
        <v>41.5</v>
      </c>
      <c r="H316" s="5">
        <v>20</v>
      </c>
      <c r="I316" s="5">
        <v>55.5</v>
      </c>
      <c r="J316" s="5">
        <v>21</v>
      </c>
      <c r="K316" s="5">
        <v>59</v>
      </c>
    </row>
    <row r="317" spans="2:11" ht="37.5">
      <c r="B317" s="7" t="s">
        <v>141</v>
      </c>
      <c r="C317" s="9" t="s">
        <v>85</v>
      </c>
      <c r="D317" s="5">
        <v>88.65148851576954</v>
      </c>
      <c r="E317" s="5">
        <f>E316/(D316*$E$253%)*100</f>
        <v>134.02375089192802</v>
      </c>
      <c r="F317" s="5">
        <f>F316/(E316*$F$253%)*100</f>
        <v>4.828718125028066</v>
      </c>
      <c r="G317" s="5">
        <f>G316/(E316*$G$253%)*100</f>
        <v>13.359453479244317</v>
      </c>
      <c r="H317" s="5">
        <f>H316/(F316*$H$253%)*100</f>
        <v>126.74271229404309</v>
      </c>
      <c r="I317" s="5">
        <f>I316/(G316*$I$253%)*100</f>
        <v>127.12446745155526</v>
      </c>
      <c r="J317" s="5">
        <f>J316/(H316*$J$253%)*100</f>
        <v>100.19083969465647</v>
      </c>
      <c r="K317" s="5">
        <f>K316/(I316*$K$253%)*100</f>
        <v>101.43731517777319</v>
      </c>
    </row>
    <row r="318" spans="2:11" ht="37.5">
      <c r="B318" s="7" t="s">
        <v>174</v>
      </c>
      <c r="C318" s="9" t="s">
        <v>144</v>
      </c>
      <c r="D318" s="5">
        <v>71.504</v>
      </c>
      <c r="E318" s="5">
        <v>96.795</v>
      </c>
      <c r="F318" s="5">
        <v>26.28</v>
      </c>
      <c r="G318" s="5">
        <v>43.4</v>
      </c>
      <c r="H318" s="5">
        <v>27.77</v>
      </c>
      <c r="I318" s="5">
        <v>50</v>
      </c>
      <c r="J318" s="5">
        <v>30</v>
      </c>
      <c r="K318" s="5">
        <v>54.2</v>
      </c>
    </row>
    <row r="319" spans="2:11" ht="37.5">
      <c r="B319" s="7" t="s">
        <v>141</v>
      </c>
      <c r="C319" s="9" t="s">
        <v>85</v>
      </c>
      <c r="D319" s="5">
        <v>122.51017355807812</v>
      </c>
      <c r="E319" s="5">
        <f>E318/(D318*$E$253%)*100</f>
        <v>129.54071696460784</v>
      </c>
      <c r="F319" s="5">
        <f>F318/(E318*$F$253%)*100</f>
        <v>25.85729782382502</v>
      </c>
      <c r="G319" s="5">
        <f>G318/(E318*$G$253%)*100</f>
        <v>42.70193019611894</v>
      </c>
      <c r="H319" s="5">
        <f>H318/(F318*$H$253%)*100</f>
        <v>100.4464931622596</v>
      </c>
      <c r="I319" s="5">
        <f>I318/(G318*$I$253%)*100</f>
        <v>109.5127122356363</v>
      </c>
      <c r="J319" s="5">
        <f>J318/(H318*$J$253%)*100</f>
        <v>103.08229815798806</v>
      </c>
      <c r="K319" s="5">
        <f>K318/(I318*$K$253%)*100</f>
        <v>103.43511450381679</v>
      </c>
    </row>
    <row r="320" spans="2:11" ht="56.25">
      <c r="B320" s="11" t="s">
        <v>175</v>
      </c>
      <c r="C320" s="4"/>
      <c r="D320" s="4">
        <v>1405.592</v>
      </c>
      <c r="E320" s="4">
        <f aca="true" t="shared" si="5" ref="E320:K320">E321+E322</f>
        <v>1387.775</v>
      </c>
      <c r="F320" s="4">
        <f t="shared" si="5"/>
        <v>1115.6219999999998</v>
      </c>
      <c r="G320" s="4">
        <f t="shared" si="5"/>
        <v>1271.853</v>
      </c>
      <c r="H320" s="4">
        <f t="shared" si="5"/>
        <v>1152.494</v>
      </c>
      <c r="I320" s="4">
        <f t="shared" si="5"/>
        <v>1350.073</v>
      </c>
      <c r="J320" s="4">
        <f t="shared" si="5"/>
        <v>1232.7269999999999</v>
      </c>
      <c r="K320" s="4">
        <f t="shared" si="5"/>
        <v>1446.2669999999998</v>
      </c>
    </row>
    <row r="321" spans="2:11" ht="18.75">
      <c r="B321" s="7" t="s">
        <v>176</v>
      </c>
      <c r="C321" s="4" t="s">
        <v>177</v>
      </c>
      <c r="D321" s="5">
        <v>635.682</v>
      </c>
      <c r="E321" s="5">
        <v>767</v>
      </c>
      <c r="F321" s="5">
        <v>829.511</v>
      </c>
      <c r="G321" s="27">
        <v>837.553</v>
      </c>
      <c r="H321" s="5">
        <v>890.097</v>
      </c>
      <c r="I321" s="5">
        <v>907.552</v>
      </c>
      <c r="J321" s="5">
        <v>970.135</v>
      </c>
      <c r="K321" s="5">
        <v>998.669</v>
      </c>
    </row>
    <row r="322" spans="2:11" ht="18.75">
      <c r="B322" s="7" t="s">
        <v>178</v>
      </c>
      <c r="C322" s="4" t="s">
        <v>177</v>
      </c>
      <c r="D322" s="4">
        <v>769.91</v>
      </c>
      <c r="E322" s="4">
        <f aca="true" t="shared" si="6" ref="E322:K322">E323+E325+E326+E331</f>
        <v>620.7750000000001</v>
      </c>
      <c r="F322" s="4">
        <f t="shared" si="6"/>
        <v>286.111</v>
      </c>
      <c r="G322" s="4">
        <f t="shared" si="6"/>
        <v>434.3</v>
      </c>
      <c r="H322" s="4">
        <f t="shared" si="6"/>
        <v>262.397</v>
      </c>
      <c r="I322" s="4">
        <f t="shared" si="6"/>
        <v>442.521</v>
      </c>
      <c r="J322" s="4">
        <f t="shared" si="6"/>
        <v>262.592</v>
      </c>
      <c r="K322" s="4">
        <f t="shared" si="6"/>
        <v>447.59799999999996</v>
      </c>
    </row>
    <row r="323" spans="2:11" ht="18.75">
      <c r="B323" s="6" t="s">
        <v>179</v>
      </c>
      <c r="C323" s="4" t="s">
        <v>177</v>
      </c>
      <c r="D323" s="5">
        <v>81.79</v>
      </c>
      <c r="E323" s="5">
        <v>50</v>
      </c>
      <c r="F323" s="5">
        <v>25</v>
      </c>
      <c r="G323" s="5">
        <v>50</v>
      </c>
      <c r="H323" s="5">
        <v>25</v>
      </c>
      <c r="I323" s="5">
        <v>50</v>
      </c>
      <c r="J323" s="5">
        <v>25</v>
      </c>
      <c r="K323" s="5">
        <v>50</v>
      </c>
    </row>
    <row r="324" spans="2:11" ht="18.75" customHeight="1" hidden="1">
      <c r="B324" s="6" t="s">
        <v>180</v>
      </c>
      <c r="C324" s="4" t="s">
        <v>177</v>
      </c>
      <c r="D324" s="5"/>
      <c r="E324" s="5"/>
      <c r="F324" s="5"/>
      <c r="G324" s="5"/>
      <c r="H324" s="5"/>
      <c r="I324" s="5"/>
      <c r="J324" s="5"/>
      <c r="K324" s="5"/>
    </row>
    <row r="325" spans="2:11" ht="18.75" customHeight="1" hidden="1">
      <c r="B325" s="6" t="s">
        <v>181</v>
      </c>
      <c r="C325" s="4" t="s">
        <v>177</v>
      </c>
      <c r="D325" s="5"/>
      <c r="E325" s="5"/>
      <c r="F325" s="5"/>
      <c r="G325" s="5"/>
      <c r="H325" s="5"/>
      <c r="I325" s="5"/>
      <c r="J325" s="5"/>
      <c r="K325" s="5"/>
    </row>
    <row r="326" spans="2:11" ht="18.75">
      <c r="B326" s="6" t="s">
        <v>182</v>
      </c>
      <c r="C326" s="4" t="s">
        <v>177</v>
      </c>
      <c r="D326" s="4">
        <v>599.011</v>
      </c>
      <c r="E326" s="4">
        <f aca="true" t="shared" si="7" ref="E326:K326">E328+E329+E330</f>
        <v>460.77500000000003</v>
      </c>
      <c r="F326" s="4">
        <f t="shared" si="7"/>
        <v>147.921</v>
      </c>
      <c r="G326" s="4">
        <f t="shared" si="7"/>
        <v>268.8</v>
      </c>
      <c r="H326" s="4">
        <f t="shared" si="7"/>
        <v>118.321</v>
      </c>
      <c r="I326" s="4">
        <f t="shared" si="7"/>
        <v>269.8</v>
      </c>
      <c r="J326" s="4">
        <f t="shared" si="7"/>
        <v>112.80000000000001</v>
      </c>
      <c r="K326" s="4">
        <f t="shared" si="7"/>
        <v>267.7</v>
      </c>
    </row>
    <row r="327" spans="2:11" ht="18.75">
      <c r="B327" s="6" t="s">
        <v>53</v>
      </c>
      <c r="C327" s="4"/>
      <c r="D327" s="5"/>
      <c r="E327" s="5"/>
      <c r="F327" s="5"/>
      <c r="G327" s="5"/>
      <c r="H327" s="5"/>
      <c r="I327" s="5"/>
      <c r="J327" s="5"/>
      <c r="K327" s="5"/>
    </row>
    <row r="328" spans="2:11" ht="18.75">
      <c r="B328" s="7" t="s">
        <v>183</v>
      </c>
      <c r="C328" s="4" t="s">
        <v>177</v>
      </c>
      <c r="D328" s="5">
        <v>3.776</v>
      </c>
      <c r="E328" s="5">
        <v>5</v>
      </c>
      <c r="F328" s="5">
        <v>4.5</v>
      </c>
      <c r="G328" s="5">
        <v>5</v>
      </c>
      <c r="H328" s="5">
        <v>5</v>
      </c>
      <c r="I328" s="5">
        <v>6</v>
      </c>
      <c r="J328" s="5">
        <v>6</v>
      </c>
      <c r="K328" s="5">
        <v>7</v>
      </c>
    </row>
    <row r="329" spans="2:11" ht="18.75">
      <c r="B329" s="7" t="s">
        <v>184</v>
      </c>
      <c r="C329" s="4" t="s">
        <v>177</v>
      </c>
      <c r="D329" s="5">
        <v>409.886</v>
      </c>
      <c r="E329" s="5">
        <v>279.475</v>
      </c>
      <c r="F329" s="5">
        <v>82.121</v>
      </c>
      <c r="G329" s="5">
        <v>100</v>
      </c>
      <c r="H329" s="5">
        <v>50.621</v>
      </c>
      <c r="I329" s="5">
        <v>100</v>
      </c>
      <c r="J329" s="5">
        <v>45.2</v>
      </c>
      <c r="K329" s="5">
        <v>96.6</v>
      </c>
    </row>
    <row r="330" spans="2:11" ht="18.75">
      <c r="B330" s="7" t="s">
        <v>185</v>
      </c>
      <c r="C330" s="4" t="s">
        <v>177</v>
      </c>
      <c r="D330" s="5">
        <v>185.349</v>
      </c>
      <c r="E330" s="5">
        <v>176.3</v>
      </c>
      <c r="F330" s="5">
        <v>61.3</v>
      </c>
      <c r="G330" s="5">
        <v>163.8</v>
      </c>
      <c r="H330" s="5">
        <v>62.7</v>
      </c>
      <c r="I330" s="5">
        <v>163.8</v>
      </c>
      <c r="J330" s="5">
        <v>61.6</v>
      </c>
      <c r="K330" s="5">
        <v>164.1</v>
      </c>
    </row>
    <row r="331" spans="2:11" ht="18.75">
      <c r="B331" s="6" t="s">
        <v>186</v>
      </c>
      <c r="C331" s="4" t="s">
        <v>177</v>
      </c>
      <c r="D331" s="5">
        <v>89.109</v>
      </c>
      <c r="E331" s="5">
        <v>110</v>
      </c>
      <c r="F331" s="5">
        <v>113.19</v>
      </c>
      <c r="G331" s="5">
        <v>115.5</v>
      </c>
      <c r="H331" s="5">
        <v>119.076</v>
      </c>
      <c r="I331" s="5">
        <v>122.721</v>
      </c>
      <c r="J331" s="5">
        <v>124.792</v>
      </c>
      <c r="K331" s="5">
        <v>129.898</v>
      </c>
    </row>
    <row r="332" spans="2:11" ht="19.5" customHeight="1">
      <c r="B332" s="7" t="s">
        <v>187</v>
      </c>
      <c r="C332" s="4" t="s">
        <v>177</v>
      </c>
      <c r="D332" s="5"/>
      <c r="E332" s="5"/>
      <c r="F332" s="5"/>
      <c r="G332" s="5"/>
      <c r="H332" s="5"/>
      <c r="I332" s="5"/>
      <c r="J332" s="5"/>
      <c r="K332" s="5"/>
    </row>
    <row r="333" spans="2:11" ht="18.75">
      <c r="B333" s="7" t="s">
        <v>188</v>
      </c>
      <c r="C333" s="9" t="s">
        <v>90</v>
      </c>
      <c r="D333" s="5"/>
      <c r="E333" s="5"/>
      <c r="F333" s="5"/>
      <c r="G333" s="5"/>
      <c r="H333" s="5"/>
      <c r="I333" s="5"/>
      <c r="J333" s="5"/>
      <c r="K333" s="5"/>
    </row>
    <row r="334" spans="2:12" ht="37.5">
      <c r="B334" s="3" t="s">
        <v>189</v>
      </c>
      <c r="C334" s="4" t="s">
        <v>32</v>
      </c>
      <c r="D334" s="35">
        <v>593.035</v>
      </c>
      <c r="E334" s="40">
        <v>455.77500000000003</v>
      </c>
      <c r="F334" s="40">
        <v>143.421</v>
      </c>
      <c r="G334" s="40">
        <v>263.8</v>
      </c>
      <c r="H334" s="40">
        <v>113.321</v>
      </c>
      <c r="I334" s="40">
        <v>263.8</v>
      </c>
      <c r="J334" s="40">
        <v>106.80000000000001</v>
      </c>
      <c r="K334" s="40">
        <v>260.7</v>
      </c>
      <c r="L334" s="42"/>
    </row>
    <row r="335" spans="2:12" ht="18.75">
      <c r="B335" s="6" t="s">
        <v>190</v>
      </c>
      <c r="C335" s="4"/>
      <c r="D335" s="31"/>
      <c r="E335" s="31"/>
      <c r="F335" s="31"/>
      <c r="G335" s="31"/>
      <c r="H335" s="31"/>
      <c r="I335" s="31"/>
      <c r="J335" s="31"/>
      <c r="K335" s="31"/>
      <c r="L335" s="42"/>
    </row>
    <row r="336" spans="2:12" ht="18.75">
      <c r="B336" s="6" t="s">
        <v>191</v>
      </c>
      <c r="C336" s="4" t="s">
        <v>32</v>
      </c>
      <c r="D336" s="31"/>
      <c r="E336" s="31"/>
      <c r="F336" s="31"/>
      <c r="G336" s="31"/>
      <c r="H336" s="31"/>
      <c r="I336" s="31"/>
      <c r="J336" s="31"/>
      <c r="K336" s="31"/>
      <c r="L336" s="42"/>
    </row>
    <row r="337" spans="2:12" ht="18.75">
      <c r="B337" s="6" t="s">
        <v>192</v>
      </c>
      <c r="C337" s="4" t="s">
        <v>32</v>
      </c>
      <c r="D337" s="31">
        <v>409.89</v>
      </c>
      <c r="E337" s="5">
        <v>279.475</v>
      </c>
      <c r="F337" s="5">
        <v>82.121</v>
      </c>
      <c r="G337" s="5">
        <v>100</v>
      </c>
      <c r="H337" s="5">
        <v>50.621</v>
      </c>
      <c r="I337" s="5">
        <v>100</v>
      </c>
      <c r="J337" s="5">
        <v>45.2</v>
      </c>
      <c r="K337" s="5">
        <v>96.6</v>
      </c>
      <c r="L337" s="42"/>
    </row>
    <row r="338" spans="2:11" ht="18" customHeight="1">
      <c r="B338" s="16" t="s">
        <v>410</v>
      </c>
      <c r="C338" s="17"/>
      <c r="D338" s="5"/>
      <c r="E338" s="5"/>
      <c r="F338" s="5"/>
      <c r="G338" s="5"/>
      <c r="H338" s="5"/>
      <c r="I338" s="5"/>
      <c r="J338" s="5"/>
      <c r="K338" s="5"/>
    </row>
    <row r="339" spans="2:11" ht="37.5">
      <c r="B339" s="18" t="s">
        <v>396</v>
      </c>
      <c r="C339" s="17" t="s">
        <v>32</v>
      </c>
      <c r="D339" s="17">
        <v>3589.7614</v>
      </c>
      <c r="E339" s="17">
        <f aca="true" t="shared" si="8" ref="E339:K339">E340+E350</f>
        <v>2784.5624</v>
      </c>
      <c r="F339" s="17">
        <f t="shared" si="8"/>
        <v>2512.6824</v>
      </c>
      <c r="G339" s="17">
        <f t="shared" si="8"/>
        <v>2521.9394</v>
      </c>
      <c r="H339" s="17">
        <f t="shared" si="8"/>
        <v>2617.0092000000004</v>
      </c>
      <c r="I339" s="17">
        <f t="shared" si="8"/>
        <v>2629.6351999999997</v>
      </c>
      <c r="J339" s="17">
        <f t="shared" si="8"/>
        <v>2644.1234</v>
      </c>
      <c r="K339" s="17">
        <f t="shared" si="8"/>
        <v>2657.5604000000003</v>
      </c>
    </row>
    <row r="340" spans="2:11" ht="18.75">
      <c r="B340" s="21" t="s">
        <v>393</v>
      </c>
      <c r="C340" s="20" t="s">
        <v>193</v>
      </c>
      <c r="D340" s="17">
        <v>1045.5029</v>
      </c>
      <c r="E340" s="20">
        <f aca="true" t="shared" si="9" ref="E340:K340">E341+E349</f>
        <v>889.7805999999999</v>
      </c>
      <c r="F340" s="20">
        <f t="shared" si="9"/>
        <v>897.2208</v>
      </c>
      <c r="G340" s="20">
        <f t="shared" si="9"/>
        <v>906.4778000000001</v>
      </c>
      <c r="H340" s="20">
        <f t="shared" si="9"/>
        <v>916.8026000000002</v>
      </c>
      <c r="I340" s="20">
        <f t="shared" si="9"/>
        <v>929.4286</v>
      </c>
      <c r="J340" s="20">
        <f t="shared" si="9"/>
        <v>943.9168000000001</v>
      </c>
      <c r="K340" s="20">
        <f t="shared" si="9"/>
        <v>957.3538000000001</v>
      </c>
    </row>
    <row r="341" spans="2:11" ht="37.5">
      <c r="B341" s="19" t="s">
        <v>397</v>
      </c>
      <c r="C341" s="20" t="s">
        <v>193</v>
      </c>
      <c r="D341" s="17">
        <v>813.1358</v>
      </c>
      <c r="E341" s="20">
        <f aca="true" t="shared" si="10" ref="E341:K341">E343+E344+E345+E346+E347+E348</f>
        <v>693.4187</v>
      </c>
      <c r="F341" s="20">
        <f t="shared" si="10"/>
        <v>717.4113</v>
      </c>
      <c r="G341" s="20">
        <f t="shared" si="10"/>
        <v>722.2701000000001</v>
      </c>
      <c r="H341" s="20">
        <f t="shared" si="10"/>
        <v>744.0965000000002</v>
      </c>
      <c r="I341" s="20">
        <f t="shared" si="10"/>
        <v>751.4071</v>
      </c>
      <c r="J341" s="20">
        <f t="shared" si="10"/>
        <v>770.4517000000001</v>
      </c>
      <c r="K341" s="20">
        <f t="shared" si="10"/>
        <v>779.5559000000001</v>
      </c>
    </row>
    <row r="342" spans="2:11" ht="18.75">
      <c r="B342" s="21" t="s">
        <v>53</v>
      </c>
      <c r="C342" s="20"/>
      <c r="D342" s="17"/>
      <c r="E342" s="5"/>
      <c r="F342" s="5"/>
      <c r="G342" s="5"/>
      <c r="H342" s="5"/>
      <c r="I342" s="5"/>
      <c r="J342" s="5"/>
      <c r="K342" s="5"/>
    </row>
    <row r="343" spans="2:11" ht="18.75">
      <c r="B343" s="21" t="s">
        <v>1</v>
      </c>
      <c r="C343" s="20" t="s">
        <v>193</v>
      </c>
      <c r="D343" s="17">
        <v>620.8151</v>
      </c>
      <c r="E343" s="5">
        <v>540.65</v>
      </c>
      <c r="F343" s="5">
        <v>562.276</v>
      </c>
      <c r="G343" s="5">
        <v>564.9793000000001</v>
      </c>
      <c r="H343" s="5">
        <v>585.3293000000001</v>
      </c>
      <c r="I343" s="5">
        <v>589.2734</v>
      </c>
      <c r="J343" s="5">
        <v>607.5718</v>
      </c>
      <c r="K343" s="5">
        <v>612.8444000000001</v>
      </c>
    </row>
    <row r="344" spans="2:11" ht="18" customHeight="1">
      <c r="B344" s="21" t="s">
        <v>82</v>
      </c>
      <c r="C344" s="20" t="s">
        <v>193</v>
      </c>
      <c r="D344" s="17"/>
      <c r="E344" s="5">
        <v>9.5</v>
      </c>
      <c r="F344" s="5">
        <v>9.8</v>
      </c>
      <c r="G344" s="5">
        <v>10.3</v>
      </c>
      <c r="H344" s="5">
        <v>10.5</v>
      </c>
      <c r="I344" s="5">
        <v>10.7</v>
      </c>
      <c r="J344" s="5">
        <v>10.9</v>
      </c>
      <c r="K344" s="5">
        <v>11</v>
      </c>
    </row>
    <row r="345" spans="2:11" ht="37.5">
      <c r="B345" s="21" t="s">
        <v>402</v>
      </c>
      <c r="C345" s="20" t="s">
        <v>193</v>
      </c>
      <c r="D345" s="17">
        <v>120.1731</v>
      </c>
      <c r="E345" s="5">
        <v>115.5677</v>
      </c>
      <c r="F345" s="5">
        <v>117.4303</v>
      </c>
      <c r="G345" s="5">
        <v>118.8508</v>
      </c>
      <c r="H345" s="5">
        <v>120.0972</v>
      </c>
      <c r="I345" s="5">
        <v>122.9447</v>
      </c>
      <c r="J345" s="5">
        <v>123.4849</v>
      </c>
      <c r="K345" s="5">
        <v>127.005</v>
      </c>
    </row>
    <row r="346" spans="2:11" ht="18.75">
      <c r="B346" s="21" t="s">
        <v>2</v>
      </c>
      <c r="C346" s="20" t="s">
        <v>193</v>
      </c>
      <c r="D346" s="17">
        <v>7.6787</v>
      </c>
      <c r="E346" s="5">
        <v>6.5</v>
      </c>
      <c r="F346" s="5">
        <v>6.6</v>
      </c>
      <c r="G346" s="5">
        <v>6.7</v>
      </c>
      <c r="H346" s="5">
        <v>6.7</v>
      </c>
      <c r="I346" s="5">
        <v>6.8</v>
      </c>
      <c r="J346" s="5">
        <v>6.8</v>
      </c>
      <c r="K346" s="5">
        <v>7</v>
      </c>
    </row>
    <row r="347" spans="2:11" ht="18.75">
      <c r="B347" s="21" t="s">
        <v>3</v>
      </c>
      <c r="C347" s="20" t="s">
        <v>193</v>
      </c>
      <c r="D347" s="17">
        <v>15.3915</v>
      </c>
      <c r="E347" s="5">
        <v>15.201</v>
      </c>
      <c r="F347" s="5">
        <v>15.205</v>
      </c>
      <c r="G347" s="5">
        <v>15.217</v>
      </c>
      <c r="H347" s="5">
        <v>15.22</v>
      </c>
      <c r="I347" s="5">
        <v>15.232</v>
      </c>
      <c r="J347" s="5">
        <v>15.24</v>
      </c>
      <c r="K347" s="5">
        <v>15.245</v>
      </c>
    </row>
    <row r="348" spans="2:11" ht="18.75">
      <c r="B348" s="21" t="s">
        <v>403</v>
      </c>
      <c r="C348" s="20"/>
      <c r="D348" s="17">
        <v>49.077400000000004</v>
      </c>
      <c r="E348" s="5">
        <v>6</v>
      </c>
      <c r="F348" s="5">
        <v>6.1</v>
      </c>
      <c r="G348" s="5">
        <v>6.223</v>
      </c>
      <c r="H348" s="5">
        <v>6.25</v>
      </c>
      <c r="I348" s="5">
        <v>6.457</v>
      </c>
      <c r="J348" s="5">
        <v>6.455</v>
      </c>
      <c r="K348" s="5">
        <v>6.4615</v>
      </c>
    </row>
    <row r="349" spans="2:11" ht="18.75">
      <c r="B349" s="16" t="s">
        <v>4</v>
      </c>
      <c r="C349" s="17" t="s">
        <v>193</v>
      </c>
      <c r="D349" s="17">
        <v>232.3671</v>
      </c>
      <c r="E349" s="5">
        <v>196.3619</v>
      </c>
      <c r="F349" s="5">
        <v>179.8095</v>
      </c>
      <c r="G349" s="5">
        <v>184.20770000000002</v>
      </c>
      <c r="H349" s="5">
        <v>172.7061</v>
      </c>
      <c r="I349" s="5">
        <v>178.0215</v>
      </c>
      <c r="J349" s="5">
        <v>173.4651</v>
      </c>
      <c r="K349" s="5">
        <v>177.7979</v>
      </c>
    </row>
    <row r="350" spans="2:11" ht="18.75">
      <c r="B350" s="16" t="s">
        <v>311</v>
      </c>
      <c r="C350" s="17" t="s">
        <v>193</v>
      </c>
      <c r="D350" s="17">
        <v>2544.2585</v>
      </c>
      <c r="E350" s="5">
        <v>1894.7818</v>
      </c>
      <c r="F350" s="5">
        <v>1615.4616</v>
      </c>
      <c r="G350" s="5">
        <v>1615.4616</v>
      </c>
      <c r="H350" s="5">
        <v>1700.2066</v>
      </c>
      <c r="I350" s="5">
        <v>1700.2066</v>
      </c>
      <c r="J350" s="5">
        <v>1700.2066</v>
      </c>
      <c r="K350" s="5">
        <v>1700.2066</v>
      </c>
    </row>
    <row r="351" spans="2:11" ht="18.75">
      <c r="B351" s="22" t="s">
        <v>53</v>
      </c>
      <c r="C351" s="17"/>
      <c r="D351" s="43"/>
      <c r="E351" s="31"/>
      <c r="F351" s="31"/>
      <c r="G351" s="31"/>
      <c r="H351" s="31"/>
      <c r="I351" s="31"/>
      <c r="J351" s="31"/>
      <c r="K351" s="31"/>
    </row>
    <row r="352" spans="2:11" ht="18.75">
      <c r="B352" s="22" t="s">
        <v>407</v>
      </c>
      <c r="C352" s="17" t="s">
        <v>193</v>
      </c>
      <c r="D352" s="43">
        <v>807.948</v>
      </c>
      <c r="E352" s="31">
        <v>336.1677</v>
      </c>
      <c r="F352" s="31">
        <v>70.41489999999999</v>
      </c>
      <c r="G352" s="31">
        <v>70.41489999999999</v>
      </c>
      <c r="H352" s="31">
        <v>61.9306</v>
      </c>
      <c r="I352" s="31">
        <v>61.9306</v>
      </c>
      <c r="J352" s="31">
        <v>61.9306</v>
      </c>
      <c r="K352" s="31">
        <v>61.9306</v>
      </c>
    </row>
    <row r="353" spans="2:11" ht="18.75">
      <c r="B353" s="22" t="s">
        <v>408</v>
      </c>
      <c r="C353" s="17" t="s">
        <v>193</v>
      </c>
      <c r="D353" s="43">
        <v>890.594</v>
      </c>
      <c r="E353" s="31">
        <v>1012.1387</v>
      </c>
      <c r="F353" s="31">
        <v>1115.4298999999999</v>
      </c>
      <c r="G353" s="31">
        <v>1115.4298999999999</v>
      </c>
      <c r="H353" s="31">
        <v>1190.5046</v>
      </c>
      <c r="I353" s="31">
        <v>1190.5046</v>
      </c>
      <c r="J353" s="31">
        <v>1190.5046</v>
      </c>
      <c r="K353" s="31">
        <v>1190.5046</v>
      </c>
    </row>
    <row r="354" spans="2:11" ht="18.75">
      <c r="B354" s="22" t="s">
        <v>409</v>
      </c>
      <c r="C354" s="17" t="s">
        <v>193</v>
      </c>
      <c r="D354" s="43">
        <v>709.352</v>
      </c>
      <c r="E354" s="31">
        <v>413.6967</v>
      </c>
      <c r="F354" s="31">
        <v>429616.8</v>
      </c>
      <c r="G354" s="31">
        <v>429.6168</v>
      </c>
      <c r="H354" s="31">
        <v>447.7714</v>
      </c>
      <c r="I354" s="31">
        <v>447.7714</v>
      </c>
      <c r="J354" s="31">
        <v>447.7714</v>
      </c>
      <c r="K354" s="31">
        <v>447.7714</v>
      </c>
    </row>
    <row r="355" spans="2:11" ht="18.75">
      <c r="B355" s="22" t="s">
        <v>53</v>
      </c>
      <c r="C355" s="25"/>
      <c r="D355" s="44"/>
      <c r="E355" s="31"/>
      <c r="F355" s="31"/>
      <c r="G355" s="31"/>
      <c r="H355" s="31"/>
      <c r="I355" s="31"/>
      <c r="J355" s="31"/>
      <c r="K355" s="31"/>
    </row>
    <row r="356" spans="2:11" ht="18.75">
      <c r="B356" s="22" t="s">
        <v>312</v>
      </c>
      <c r="C356" s="17" t="s">
        <v>193</v>
      </c>
      <c r="D356" s="45">
        <v>525.2854</v>
      </c>
      <c r="E356" s="31">
        <v>316.07120000000003</v>
      </c>
      <c r="F356" s="31">
        <v>332.268</v>
      </c>
      <c r="G356" s="31">
        <v>332.268</v>
      </c>
      <c r="H356" s="31">
        <v>349.2379</v>
      </c>
      <c r="I356" s="31">
        <v>349.2379</v>
      </c>
      <c r="J356" s="31">
        <v>349.2379</v>
      </c>
      <c r="K356" s="31">
        <v>349.2379</v>
      </c>
    </row>
    <row r="357" spans="2:11" ht="37.5">
      <c r="B357" s="18" t="s">
        <v>404</v>
      </c>
      <c r="C357" s="17" t="s">
        <v>193</v>
      </c>
      <c r="D357" s="43">
        <v>3954.6854</v>
      </c>
      <c r="E357" s="43">
        <v>3173.5949000000005</v>
      </c>
      <c r="F357" s="43">
        <v>2545.2313</v>
      </c>
      <c r="G357" s="43">
        <v>2545.2313</v>
      </c>
      <c r="H357" s="43">
        <v>2667.4952000000003</v>
      </c>
      <c r="I357" s="43">
        <v>2667.4952000000003</v>
      </c>
      <c r="J357" s="43">
        <v>2644.1234000000004</v>
      </c>
      <c r="K357" s="43">
        <v>2657.5604000000008</v>
      </c>
    </row>
    <row r="358" spans="2:11" ht="18.75">
      <c r="B358" s="24" t="s">
        <v>0</v>
      </c>
      <c r="C358" s="20"/>
      <c r="D358" s="31"/>
      <c r="E358" s="31"/>
      <c r="F358" s="31"/>
      <c r="G358" s="31"/>
      <c r="H358" s="31"/>
      <c r="I358" s="31"/>
      <c r="J358" s="31"/>
      <c r="K358" s="31"/>
    </row>
    <row r="359" spans="2:11" ht="18.75">
      <c r="B359" s="21" t="s">
        <v>313</v>
      </c>
      <c r="C359" s="20" t="s">
        <v>193</v>
      </c>
      <c r="D359" s="31">
        <v>274.3577</v>
      </c>
      <c r="E359" s="31">
        <v>296.292</v>
      </c>
      <c r="F359" s="31">
        <v>256.9926</v>
      </c>
      <c r="G359" s="31">
        <v>256.9926</v>
      </c>
      <c r="H359" s="31">
        <v>292.38570000000004</v>
      </c>
      <c r="I359" s="31">
        <v>292.38570000000004</v>
      </c>
      <c r="J359" s="31">
        <v>298.0409</v>
      </c>
      <c r="K359" s="31">
        <v>311.47790000000003</v>
      </c>
    </row>
    <row r="360" spans="2:11" ht="18.75">
      <c r="B360" s="21" t="s">
        <v>314</v>
      </c>
      <c r="C360" s="20" t="s">
        <v>193</v>
      </c>
      <c r="D360" s="31"/>
      <c r="E360" s="31"/>
      <c r="F360" s="31"/>
      <c r="G360" s="31"/>
      <c r="H360" s="31"/>
      <c r="I360" s="31"/>
      <c r="J360" s="31"/>
      <c r="K360" s="31"/>
    </row>
    <row r="361" spans="2:11" ht="18.75">
      <c r="B361" s="21" t="s">
        <v>315</v>
      </c>
      <c r="C361" s="20" t="s">
        <v>193</v>
      </c>
      <c r="D361" s="31">
        <v>26.2003</v>
      </c>
      <c r="E361" s="31">
        <v>10.5161</v>
      </c>
      <c r="F361" s="31">
        <v>7.2648</v>
      </c>
      <c r="G361" s="31">
        <v>7.2648</v>
      </c>
      <c r="H361" s="31">
        <v>6.8754</v>
      </c>
      <c r="I361" s="31">
        <v>6.8754</v>
      </c>
      <c r="J361" s="31">
        <v>6.8754</v>
      </c>
      <c r="K361" s="31">
        <v>6.8754</v>
      </c>
    </row>
    <row r="362" spans="2:11" ht="18.75">
      <c r="B362" s="21" t="s">
        <v>316</v>
      </c>
      <c r="C362" s="20" t="s">
        <v>193</v>
      </c>
      <c r="D362" s="31">
        <v>265.4277</v>
      </c>
      <c r="E362" s="31">
        <v>285.43640000000005</v>
      </c>
      <c r="F362" s="31">
        <v>228.95839999999998</v>
      </c>
      <c r="G362" s="31">
        <v>228.95839999999998</v>
      </c>
      <c r="H362" s="31">
        <v>222.1338</v>
      </c>
      <c r="I362" s="31">
        <v>222.1338</v>
      </c>
      <c r="J362" s="31">
        <v>228.0338</v>
      </c>
      <c r="K362" s="31">
        <v>228.0338</v>
      </c>
    </row>
    <row r="363" spans="2:11" ht="18.75">
      <c r="B363" s="21" t="s">
        <v>317</v>
      </c>
      <c r="C363" s="20" t="s">
        <v>193</v>
      </c>
      <c r="D363" s="31">
        <v>1280.8087</v>
      </c>
      <c r="E363" s="31">
        <v>593.3938</v>
      </c>
      <c r="F363" s="31">
        <v>217.7461</v>
      </c>
      <c r="G363" s="31">
        <v>217.7461</v>
      </c>
      <c r="H363" s="31">
        <v>196.2214</v>
      </c>
      <c r="I363" s="31">
        <v>196.2214</v>
      </c>
      <c r="J363" s="31">
        <v>199.2214</v>
      </c>
      <c r="K363" s="31">
        <v>199.2214</v>
      </c>
    </row>
    <row r="364" spans="2:11" ht="18.75">
      <c r="B364" s="21" t="s">
        <v>318</v>
      </c>
      <c r="C364" s="20" t="s">
        <v>193</v>
      </c>
      <c r="D364" s="31">
        <v>3.1478</v>
      </c>
      <c r="E364" s="31">
        <v>1.605</v>
      </c>
      <c r="F364" s="31">
        <v>0</v>
      </c>
      <c r="G364" s="31">
        <v>0</v>
      </c>
      <c r="H364" s="31">
        <v>0.615</v>
      </c>
      <c r="I364" s="31">
        <v>0.615</v>
      </c>
      <c r="J364" s="31">
        <v>0.615</v>
      </c>
      <c r="K364" s="31">
        <v>0.615</v>
      </c>
    </row>
    <row r="365" spans="2:11" ht="18.75">
      <c r="B365" s="21" t="s">
        <v>194</v>
      </c>
      <c r="C365" s="20" t="s">
        <v>193</v>
      </c>
      <c r="D365" s="31">
        <v>1334.5371</v>
      </c>
      <c r="E365" s="31">
        <v>1400.747</v>
      </c>
      <c r="F365" s="31">
        <v>1468.378</v>
      </c>
      <c r="G365" s="31">
        <v>1468.378</v>
      </c>
      <c r="H365" s="31">
        <v>1568.7425</v>
      </c>
      <c r="I365" s="31">
        <v>1568.7425</v>
      </c>
      <c r="J365" s="31">
        <v>1563.2425</v>
      </c>
      <c r="K365" s="31">
        <v>1563.2425</v>
      </c>
    </row>
    <row r="366" spans="2:11" ht="18.75">
      <c r="B366" s="21" t="s">
        <v>319</v>
      </c>
      <c r="C366" s="20" t="s">
        <v>193</v>
      </c>
      <c r="D366" s="31">
        <v>119.2411</v>
      </c>
      <c r="E366" s="31">
        <v>148.615</v>
      </c>
      <c r="F366" s="31">
        <v>159.76559999999998</v>
      </c>
      <c r="G366" s="31">
        <v>159.76559999999998</v>
      </c>
      <c r="H366" s="31">
        <v>182.2063</v>
      </c>
      <c r="I366" s="31">
        <v>182.2063</v>
      </c>
      <c r="J366" s="31">
        <v>149.7793</v>
      </c>
      <c r="K366" s="31">
        <v>149.7793</v>
      </c>
    </row>
    <row r="367" spans="2:11" ht="18.75">
      <c r="B367" s="21" t="s">
        <v>320</v>
      </c>
      <c r="C367" s="20" t="s">
        <v>193</v>
      </c>
      <c r="D367" s="31">
        <v>343.1561</v>
      </c>
      <c r="E367" s="31">
        <v>103.2283</v>
      </c>
      <c r="F367" s="31"/>
      <c r="G367" s="31"/>
      <c r="H367" s="31"/>
      <c r="I367" s="31"/>
      <c r="J367" s="31"/>
      <c r="K367" s="31"/>
    </row>
    <row r="368" spans="2:11" ht="18.75">
      <c r="B368" s="21" t="s">
        <v>195</v>
      </c>
      <c r="C368" s="20" t="s">
        <v>193</v>
      </c>
      <c r="D368" s="31">
        <v>242.6874</v>
      </c>
      <c r="E368" s="31">
        <v>202.0675</v>
      </c>
      <c r="F368" s="31">
        <v>191.62750000000003</v>
      </c>
      <c r="G368" s="31">
        <v>191.62750000000003</v>
      </c>
      <c r="H368" s="31">
        <v>184.13770000000002</v>
      </c>
      <c r="I368" s="31">
        <v>184.13770000000002</v>
      </c>
      <c r="J368" s="31">
        <v>184.13770000000002</v>
      </c>
      <c r="K368" s="31">
        <v>184.13770000000002</v>
      </c>
    </row>
    <row r="369" spans="2:11" ht="18.75">
      <c r="B369" s="21" t="s">
        <v>321</v>
      </c>
      <c r="C369" s="20" t="s">
        <v>193</v>
      </c>
      <c r="D369" s="31">
        <v>52.4892</v>
      </c>
      <c r="E369" s="31">
        <v>117.8798</v>
      </c>
      <c r="F369" s="31">
        <v>0.33</v>
      </c>
      <c r="G369" s="31">
        <v>0.33</v>
      </c>
      <c r="H369" s="31"/>
      <c r="I369" s="31"/>
      <c r="J369" s="31"/>
      <c r="K369" s="31"/>
    </row>
    <row r="370" spans="2:11" ht="18.75">
      <c r="B370" s="21" t="s">
        <v>322</v>
      </c>
      <c r="C370" s="20" t="s">
        <v>193</v>
      </c>
      <c r="D370" s="5">
        <v>12.0919</v>
      </c>
      <c r="E370" s="5">
        <v>13.1596</v>
      </c>
      <c r="F370" s="5">
        <v>12.1683</v>
      </c>
      <c r="G370" s="5">
        <v>12.1683</v>
      </c>
      <c r="H370" s="5">
        <v>12.1774</v>
      </c>
      <c r="I370" s="5">
        <v>12.1774</v>
      </c>
      <c r="J370" s="5">
        <v>12.1774</v>
      </c>
      <c r="K370" s="5">
        <v>12.1774</v>
      </c>
    </row>
    <row r="371" spans="2:11" ht="18.75">
      <c r="B371" s="21" t="s">
        <v>323</v>
      </c>
      <c r="C371" s="20" t="s">
        <v>193</v>
      </c>
      <c r="D371" s="5">
        <v>0.5404</v>
      </c>
      <c r="E371" s="5">
        <v>0.6544</v>
      </c>
      <c r="F371" s="5">
        <v>2</v>
      </c>
      <c r="G371" s="5">
        <v>2</v>
      </c>
      <c r="H371" s="5">
        <v>2</v>
      </c>
      <c r="I371" s="5">
        <v>2</v>
      </c>
      <c r="J371" s="5">
        <v>2</v>
      </c>
      <c r="K371" s="5">
        <v>2</v>
      </c>
    </row>
    <row r="372" spans="2:11" ht="37.5">
      <c r="B372" s="23" t="s">
        <v>406</v>
      </c>
      <c r="C372" s="17" t="s">
        <v>193</v>
      </c>
      <c r="D372" s="17">
        <v>-364.924</v>
      </c>
      <c r="E372" s="17">
        <v>-389.0325000000007</v>
      </c>
      <c r="F372" s="17">
        <v>-32.548899999999776</v>
      </c>
      <c r="G372" s="17">
        <v>-23.291899999999714</v>
      </c>
      <c r="H372" s="17">
        <v>-50.485999999999876</v>
      </c>
      <c r="I372" s="17">
        <v>-37.86000000000058</v>
      </c>
      <c r="J372" s="17">
        <v>0</v>
      </c>
      <c r="K372" s="17">
        <v>0</v>
      </c>
    </row>
    <row r="373" spans="2:11" ht="18.75">
      <c r="B373" s="18" t="s">
        <v>405</v>
      </c>
      <c r="C373" s="17" t="s">
        <v>193</v>
      </c>
      <c r="D373" s="5">
        <v>0</v>
      </c>
      <c r="E373" s="5">
        <v>0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</row>
    <row r="374" spans="2:11" ht="18.75">
      <c r="B374" s="3" t="s">
        <v>398</v>
      </c>
      <c r="C374" s="4"/>
      <c r="D374" s="5"/>
      <c r="E374" s="5"/>
      <c r="F374" s="5"/>
      <c r="G374" s="5"/>
      <c r="H374" s="5"/>
      <c r="I374" s="5"/>
      <c r="J374" s="5"/>
      <c r="K374" s="5"/>
    </row>
    <row r="375" spans="2:11" ht="18.75">
      <c r="B375" s="3" t="s">
        <v>196</v>
      </c>
      <c r="C375" s="4" t="s">
        <v>193</v>
      </c>
      <c r="D375" s="5">
        <v>14810.4</v>
      </c>
      <c r="E375" s="5">
        <v>15959.28</v>
      </c>
      <c r="F375" s="5">
        <v>16709.35</v>
      </c>
      <c r="G375" s="5">
        <v>16970.42</v>
      </c>
      <c r="H375" s="5">
        <v>17678.05</v>
      </c>
      <c r="I375" s="5">
        <v>18061.52</v>
      </c>
      <c r="J375" s="5">
        <v>18734.33</v>
      </c>
      <c r="K375" s="5">
        <v>19249.5</v>
      </c>
    </row>
    <row r="376" spans="2:11" ht="18.75">
      <c r="B376" s="6" t="s">
        <v>53</v>
      </c>
      <c r="C376" s="4"/>
      <c r="D376" s="5"/>
      <c r="E376" s="5"/>
      <c r="F376" s="5"/>
      <c r="G376" s="5"/>
      <c r="H376" s="5"/>
      <c r="I376" s="5"/>
      <c r="J376" s="5"/>
      <c r="K376" s="5"/>
    </row>
    <row r="377" spans="2:11" ht="18.75">
      <c r="B377" s="6" t="s">
        <v>197</v>
      </c>
      <c r="C377" s="4" t="s">
        <v>193</v>
      </c>
      <c r="D377" s="5">
        <v>440.1</v>
      </c>
      <c r="E377" s="5">
        <v>444.5</v>
      </c>
      <c r="F377" s="5">
        <v>446.7</v>
      </c>
      <c r="G377" s="5">
        <v>457.8</v>
      </c>
      <c r="H377" s="5">
        <v>460.6</v>
      </c>
      <c r="I377" s="5">
        <v>476.1</v>
      </c>
      <c r="J377" s="5">
        <v>485</v>
      </c>
      <c r="K377" s="5">
        <v>504.7</v>
      </c>
    </row>
    <row r="378" spans="2:11" ht="18.75">
      <c r="B378" s="6" t="s">
        <v>198</v>
      </c>
      <c r="C378" s="4" t="s">
        <v>193</v>
      </c>
      <c r="D378" s="5">
        <v>9409.7</v>
      </c>
      <c r="E378" s="5">
        <v>10143.6</v>
      </c>
      <c r="F378" s="5">
        <v>10863.8</v>
      </c>
      <c r="G378" s="5">
        <v>10955.1</v>
      </c>
      <c r="H378" s="5">
        <v>11667.7</v>
      </c>
      <c r="I378" s="5">
        <v>11798.6</v>
      </c>
      <c r="J378" s="5">
        <v>12507.8</v>
      </c>
      <c r="K378" s="5">
        <v>12659.9</v>
      </c>
    </row>
    <row r="379" spans="2:11" ht="37.5">
      <c r="B379" s="6" t="s">
        <v>199</v>
      </c>
      <c r="C379" s="4" t="s">
        <v>193</v>
      </c>
      <c r="D379" s="5">
        <v>530.2</v>
      </c>
      <c r="E379" s="5">
        <v>660.6</v>
      </c>
      <c r="F379" s="5">
        <v>601.6</v>
      </c>
      <c r="G379" s="5">
        <v>619.5</v>
      </c>
      <c r="H379" s="5">
        <v>524.1</v>
      </c>
      <c r="I379" s="5">
        <v>611</v>
      </c>
      <c r="J379" s="5">
        <v>439.5</v>
      </c>
      <c r="K379" s="5">
        <v>571.8</v>
      </c>
    </row>
    <row r="380" spans="2:11" ht="18.75">
      <c r="B380" s="6" t="s">
        <v>200</v>
      </c>
      <c r="C380" s="4" t="s">
        <v>193</v>
      </c>
      <c r="D380" s="5">
        <v>2013.1</v>
      </c>
      <c r="E380" s="5">
        <v>2035.2</v>
      </c>
      <c r="F380" s="5">
        <v>2075.9</v>
      </c>
      <c r="G380" s="5">
        <v>2116.7</v>
      </c>
      <c r="H380" s="5">
        <v>2200.5</v>
      </c>
      <c r="I380" s="5">
        <v>2264.8</v>
      </c>
      <c r="J380" s="5">
        <v>2376.5</v>
      </c>
      <c r="K380" s="5">
        <v>2491.3</v>
      </c>
    </row>
    <row r="381" spans="2:11" ht="18.75">
      <c r="B381" s="6" t="s">
        <v>201</v>
      </c>
      <c r="C381" s="4" t="s">
        <v>193</v>
      </c>
      <c r="D381" s="5">
        <v>2417.3</v>
      </c>
      <c r="E381" s="5">
        <v>2675.4</v>
      </c>
      <c r="F381" s="5">
        <v>2721.3</v>
      </c>
      <c r="G381" s="5">
        <v>2821.3</v>
      </c>
      <c r="H381" s="5">
        <v>2825.2</v>
      </c>
      <c r="I381" s="5">
        <v>2911</v>
      </c>
      <c r="J381" s="5">
        <v>2925.5</v>
      </c>
      <c r="K381" s="5">
        <v>3021.8</v>
      </c>
    </row>
    <row r="382" spans="2:11" ht="18.75">
      <c r="B382" s="6" t="s">
        <v>53</v>
      </c>
      <c r="C382" s="4"/>
      <c r="D382" s="5"/>
      <c r="E382" s="5"/>
      <c r="F382" s="5"/>
      <c r="G382" s="5"/>
      <c r="H382" s="5"/>
      <c r="I382" s="5"/>
      <c r="J382" s="5"/>
      <c r="K382" s="5"/>
    </row>
    <row r="383" spans="2:11" ht="18.75">
      <c r="B383" s="6" t="s">
        <v>202</v>
      </c>
      <c r="C383" s="4" t="s">
        <v>193</v>
      </c>
      <c r="D383" s="5">
        <v>2216.7</v>
      </c>
      <c r="E383" s="5">
        <v>2468.9</v>
      </c>
      <c r="F383" s="5">
        <v>2514.9</v>
      </c>
      <c r="G383" s="5">
        <v>2609</v>
      </c>
      <c r="H383" s="5">
        <v>2611</v>
      </c>
      <c r="I383" s="5">
        <v>2695</v>
      </c>
      <c r="J383" s="5">
        <v>2708.5</v>
      </c>
      <c r="K383" s="5">
        <v>2802.8</v>
      </c>
    </row>
    <row r="384" spans="2:11" ht="18.75">
      <c r="B384" s="6" t="s">
        <v>203</v>
      </c>
      <c r="C384" s="4" t="s">
        <v>193</v>
      </c>
      <c r="D384" s="5">
        <v>190.4</v>
      </c>
      <c r="E384" s="5">
        <v>195</v>
      </c>
      <c r="F384" s="5">
        <v>195.2</v>
      </c>
      <c r="G384" s="5">
        <v>199.3</v>
      </c>
      <c r="H384" s="5">
        <v>200.3</v>
      </c>
      <c r="I384" s="5">
        <v>201.1</v>
      </c>
      <c r="J384" s="5">
        <v>201.5</v>
      </c>
      <c r="K384" s="5">
        <v>202</v>
      </c>
    </row>
    <row r="385" spans="2:11" ht="18.75">
      <c r="B385" s="6" t="s">
        <v>204</v>
      </c>
      <c r="C385" s="4" t="s">
        <v>193</v>
      </c>
      <c r="D385" s="5">
        <v>1.5</v>
      </c>
      <c r="E385" s="5">
        <v>2</v>
      </c>
      <c r="F385" s="5">
        <v>2.1</v>
      </c>
      <c r="G385" s="5">
        <v>3</v>
      </c>
      <c r="H385" s="5">
        <v>3.5</v>
      </c>
      <c r="I385" s="5">
        <v>4</v>
      </c>
      <c r="J385" s="5">
        <v>5</v>
      </c>
      <c r="K385" s="5">
        <v>6</v>
      </c>
    </row>
    <row r="386" spans="2:11" ht="18.75">
      <c r="B386" s="7" t="s">
        <v>265</v>
      </c>
      <c r="C386" s="4" t="s">
        <v>349</v>
      </c>
      <c r="D386" s="5">
        <v>98.5</v>
      </c>
      <c r="E386" s="5">
        <v>100.2</v>
      </c>
      <c r="F386" s="5">
        <v>99</v>
      </c>
      <c r="G386" s="5">
        <v>100.3</v>
      </c>
      <c r="H386" s="5">
        <v>100.3</v>
      </c>
      <c r="I386" s="5">
        <v>100.9</v>
      </c>
      <c r="J386" s="5">
        <v>100.7</v>
      </c>
      <c r="K386" s="5">
        <v>101.4</v>
      </c>
    </row>
    <row r="387" spans="2:11" ht="18.75">
      <c r="B387" s="7" t="s">
        <v>205</v>
      </c>
      <c r="C387" s="4" t="s">
        <v>206</v>
      </c>
      <c r="D387" s="5">
        <v>31060</v>
      </c>
      <c r="E387" s="5">
        <v>33207</v>
      </c>
      <c r="F387" s="5">
        <v>34552</v>
      </c>
      <c r="G387" s="5">
        <v>35005</v>
      </c>
      <c r="H387" s="5">
        <v>36285</v>
      </c>
      <c r="I387" s="5">
        <v>36981</v>
      </c>
      <c r="J387" s="5">
        <v>38171</v>
      </c>
      <c r="K387" s="5">
        <v>39125</v>
      </c>
    </row>
    <row r="388" spans="2:11" ht="18.75">
      <c r="B388" s="7" t="s">
        <v>207</v>
      </c>
      <c r="C388" s="4" t="s">
        <v>206</v>
      </c>
      <c r="D388" s="5">
        <v>15556</v>
      </c>
      <c r="E388" s="5">
        <v>17122</v>
      </c>
      <c r="F388" s="5">
        <v>17850</v>
      </c>
      <c r="G388" s="5">
        <v>18100</v>
      </c>
      <c r="H388" s="5">
        <v>18820</v>
      </c>
      <c r="I388" s="5">
        <v>19350</v>
      </c>
      <c r="J388" s="5">
        <v>20300</v>
      </c>
      <c r="K388" s="5">
        <v>20360</v>
      </c>
    </row>
    <row r="389" spans="2:11" ht="18.75">
      <c r="B389" s="7" t="s">
        <v>208</v>
      </c>
      <c r="C389" s="4" t="s">
        <v>349</v>
      </c>
      <c r="D389" s="5">
        <v>109.6</v>
      </c>
      <c r="E389" s="5">
        <v>110.1</v>
      </c>
      <c r="F389" s="5">
        <v>104.3</v>
      </c>
      <c r="G389" s="5">
        <v>105.7</v>
      </c>
      <c r="H389" s="5">
        <v>105.4</v>
      </c>
      <c r="I389" s="5">
        <v>106.9</v>
      </c>
      <c r="J389" s="5">
        <v>107.9</v>
      </c>
      <c r="K389" s="5">
        <v>105.2</v>
      </c>
    </row>
    <row r="390" spans="2:12" ht="18.75" customHeight="1">
      <c r="B390" s="7" t="s">
        <v>209</v>
      </c>
      <c r="C390" s="4" t="s">
        <v>210</v>
      </c>
      <c r="D390" s="31">
        <v>10749</v>
      </c>
      <c r="E390" s="31">
        <v>11469.2</v>
      </c>
      <c r="F390" s="31">
        <v>12054.1</v>
      </c>
      <c r="G390" s="31">
        <v>12054.1</v>
      </c>
      <c r="H390" s="31">
        <v>12620.7</v>
      </c>
      <c r="I390" s="31">
        <v>12620.7</v>
      </c>
      <c r="J390" s="31">
        <v>13176</v>
      </c>
      <c r="K390" s="31">
        <v>13176</v>
      </c>
      <c r="L390" s="42"/>
    </row>
    <row r="391" spans="2:12" ht="37.5">
      <c r="B391" s="7" t="s">
        <v>211</v>
      </c>
      <c r="C391" s="4" t="s">
        <v>212</v>
      </c>
      <c r="D391" s="31">
        <v>5.7</v>
      </c>
      <c r="E391" s="31">
        <v>5.5</v>
      </c>
      <c r="F391" s="31">
        <v>5.6</v>
      </c>
      <c r="G391" s="31">
        <v>5.4</v>
      </c>
      <c r="H391" s="31">
        <v>5.5</v>
      </c>
      <c r="I391" s="31">
        <v>5.3</v>
      </c>
      <c r="J391" s="31">
        <v>5.2</v>
      </c>
      <c r="K391" s="31">
        <v>5.1</v>
      </c>
      <c r="L391" s="42"/>
    </row>
    <row r="392" spans="2:11" ht="18.75">
      <c r="B392" s="3" t="s">
        <v>213</v>
      </c>
      <c r="C392" s="4" t="s">
        <v>193</v>
      </c>
      <c r="D392" s="5">
        <v>14366.1</v>
      </c>
      <c r="E392" s="5">
        <v>15480.5</v>
      </c>
      <c r="F392" s="5">
        <v>16542.3</v>
      </c>
      <c r="G392" s="5">
        <v>16631</v>
      </c>
      <c r="H392" s="5">
        <v>17324.4</v>
      </c>
      <c r="I392" s="5">
        <v>17519.7</v>
      </c>
      <c r="J392" s="5">
        <v>18359.7</v>
      </c>
      <c r="K392" s="5">
        <v>18672</v>
      </c>
    </row>
    <row r="393" spans="2:11" ht="18.75">
      <c r="B393" s="6" t="s">
        <v>53</v>
      </c>
      <c r="C393" s="4" t="s">
        <v>214</v>
      </c>
      <c r="D393" s="5"/>
      <c r="E393" s="5"/>
      <c r="F393" s="5"/>
      <c r="G393" s="5"/>
      <c r="H393" s="5"/>
      <c r="I393" s="5"/>
      <c r="J393" s="5"/>
      <c r="K393" s="5"/>
    </row>
    <row r="394" spans="2:11" ht="18.75">
      <c r="B394" s="6" t="s">
        <v>215</v>
      </c>
      <c r="C394" s="4" t="s">
        <v>193</v>
      </c>
      <c r="D394" s="5">
        <v>9012</v>
      </c>
      <c r="E394" s="5">
        <v>9832.6</v>
      </c>
      <c r="F394" s="5">
        <v>10517.7</v>
      </c>
      <c r="G394" s="5">
        <v>10552.4</v>
      </c>
      <c r="H394" s="5">
        <v>11236.8</v>
      </c>
      <c r="I394" s="5">
        <v>11323.6</v>
      </c>
      <c r="J394" s="5">
        <v>11962.8</v>
      </c>
      <c r="K394" s="5">
        <v>12118</v>
      </c>
    </row>
    <row r="395" spans="2:11" ht="18.75">
      <c r="B395" s="6" t="s">
        <v>216</v>
      </c>
      <c r="C395" s="4" t="s">
        <v>193</v>
      </c>
      <c r="D395" s="5">
        <v>6070.9</v>
      </c>
      <c r="E395" s="5">
        <v>6646.9</v>
      </c>
      <c r="F395" s="5">
        <v>7126.2</v>
      </c>
      <c r="G395" s="5">
        <v>7140.1</v>
      </c>
      <c r="H395" s="5">
        <v>7618.44</v>
      </c>
      <c r="I395" s="5">
        <v>7655.68</v>
      </c>
      <c r="J395" s="5">
        <v>8081.64</v>
      </c>
      <c r="K395" s="5">
        <v>8145.03</v>
      </c>
    </row>
    <row r="396" spans="2:11" ht="18.75">
      <c r="B396" s="6" t="s">
        <v>217</v>
      </c>
      <c r="C396" s="9" t="s">
        <v>32</v>
      </c>
      <c r="D396" s="5">
        <v>1907.3</v>
      </c>
      <c r="E396" s="5">
        <v>1935.9</v>
      </c>
      <c r="F396" s="5">
        <v>1939.8</v>
      </c>
      <c r="G396" s="5">
        <v>1945.6</v>
      </c>
      <c r="H396" s="5">
        <v>1953.4</v>
      </c>
      <c r="I396" s="5">
        <v>1961.2</v>
      </c>
      <c r="J396" s="5">
        <v>1970.9</v>
      </c>
      <c r="K396" s="5">
        <v>1980.8</v>
      </c>
    </row>
    <row r="397" spans="2:11" ht="18.75">
      <c r="B397" s="6" t="s">
        <v>218</v>
      </c>
      <c r="C397" s="4" t="s">
        <v>193</v>
      </c>
      <c r="D397" s="5">
        <v>3446.8</v>
      </c>
      <c r="E397" s="5">
        <v>3712</v>
      </c>
      <c r="F397" s="5">
        <v>4084.8</v>
      </c>
      <c r="G397" s="5">
        <v>4133</v>
      </c>
      <c r="H397" s="5">
        <v>4134.3</v>
      </c>
      <c r="I397" s="5">
        <v>4234.9</v>
      </c>
      <c r="J397" s="5">
        <v>4425.9</v>
      </c>
      <c r="K397" s="5">
        <v>4573.2</v>
      </c>
    </row>
    <row r="398" spans="2:11" ht="18.75">
      <c r="B398" s="7" t="s">
        <v>219</v>
      </c>
      <c r="C398" s="4" t="s">
        <v>193</v>
      </c>
      <c r="D398" s="5">
        <v>444.4</v>
      </c>
      <c r="E398" s="5">
        <v>478.7</v>
      </c>
      <c r="F398" s="5">
        <v>167.1</v>
      </c>
      <c r="G398" s="5">
        <v>339.4</v>
      </c>
      <c r="H398" s="5">
        <v>353.6</v>
      </c>
      <c r="I398" s="5">
        <v>541.9</v>
      </c>
      <c r="J398" s="5">
        <v>374.7</v>
      </c>
      <c r="K398" s="5">
        <v>577.5</v>
      </c>
    </row>
    <row r="399" spans="2:11" ht="18.75">
      <c r="B399" s="3" t="s">
        <v>399</v>
      </c>
      <c r="C399" s="4"/>
      <c r="D399" s="5"/>
      <c r="E399" s="5"/>
      <c r="F399" s="5"/>
      <c r="G399" s="5"/>
      <c r="H399" s="5"/>
      <c r="I399" s="5"/>
      <c r="J399" s="5"/>
      <c r="K399" s="5"/>
    </row>
    <row r="400" spans="2:11" ht="18.75">
      <c r="B400" s="7" t="s">
        <v>335</v>
      </c>
      <c r="C400" s="4" t="s">
        <v>127</v>
      </c>
      <c r="D400" s="5">
        <v>28.6</v>
      </c>
      <c r="E400" s="5">
        <v>28.62</v>
      </c>
      <c r="F400" s="5">
        <v>28.79</v>
      </c>
      <c r="G400" s="5">
        <v>28.84</v>
      </c>
      <c r="H400" s="5">
        <v>29.01</v>
      </c>
      <c r="I400" s="5">
        <v>29.09</v>
      </c>
      <c r="J400" s="5">
        <v>29.28</v>
      </c>
      <c r="K400" s="5">
        <v>29.36</v>
      </c>
    </row>
    <row r="401" spans="2:11" ht="42" customHeight="1">
      <c r="B401" s="7" t="s">
        <v>220</v>
      </c>
      <c r="C401" s="4" t="s">
        <v>127</v>
      </c>
      <c r="D401" s="5">
        <v>25.2</v>
      </c>
      <c r="E401" s="5">
        <v>25.33</v>
      </c>
      <c r="F401" s="5">
        <v>25.46</v>
      </c>
      <c r="G401" s="5">
        <v>25.56</v>
      </c>
      <c r="H401" s="5">
        <v>25.65</v>
      </c>
      <c r="I401" s="5">
        <v>25.84</v>
      </c>
      <c r="J401" s="5">
        <v>25.85</v>
      </c>
      <c r="K401" s="31">
        <v>26.13</v>
      </c>
    </row>
    <row r="402" spans="2:11" ht="18.75">
      <c r="B402" s="7" t="s">
        <v>392</v>
      </c>
      <c r="C402" s="4" t="s">
        <v>411</v>
      </c>
      <c r="D402" s="31">
        <v>46907</v>
      </c>
      <c r="E402" s="31">
        <v>49965</v>
      </c>
      <c r="F402" s="31">
        <v>53458</v>
      </c>
      <c r="G402" s="31">
        <v>53803</v>
      </c>
      <c r="H402" s="31">
        <v>57131</v>
      </c>
      <c r="I402" s="31">
        <v>57242</v>
      </c>
      <c r="J402" s="31">
        <v>60699</v>
      </c>
      <c r="K402" s="31">
        <v>61191</v>
      </c>
    </row>
    <row r="403" spans="2:11" ht="18.75">
      <c r="B403" s="7" t="s">
        <v>392</v>
      </c>
      <c r="C403" s="9" t="s">
        <v>349</v>
      </c>
      <c r="D403" s="31">
        <v>110.9</v>
      </c>
      <c r="E403" s="31">
        <v>106.5</v>
      </c>
      <c r="F403" s="31">
        <v>107</v>
      </c>
      <c r="G403" s="31">
        <v>107.7</v>
      </c>
      <c r="H403" s="31">
        <v>106.9</v>
      </c>
      <c r="I403" s="31">
        <v>106.9</v>
      </c>
      <c r="J403" s="31">
        <v>106.2</v>
      </c>
      <c r="K403" s="31">
        <v>106.3</v>
      </c>
    </row>
    <row r="404" spans="2:11" ht="37.5">
      <c r="B404" s="3" t="s">
        <v>221</v>
      </c>
      <c r="C404" s="4" t="s">
        <v>214</v>
      </c>
      <c r="D404" s="5"/>
      <c r="E404" s="5"/>
      <c r="F404" s="5"/>
      <c r="G404" s="5"/>
      <c r="H404" s="5"/>
      <c r="I404" s="5"/>
      <c r="J404" s="5"/>
      <c r="K404" s="5"/>
    </row>
    <row r="405" spans="2:11" ht="37.5">
      <c r="B405" s="6" t="s">
        <v>222</v>
      </c>
      <c r="C405" s="4" t="s">
        <v>127</v>
      </c>
      <c r="D405" s="5">
        <v>7.33</v>
      </c>
      <c r="E405" s="5">
        <v>7.33</v>
      </c>
      <c r="F405" s="5">
        <v>7.33</v>
      </c>
      <c r="G405" s="5">
        <v>7.36</v>
      </c>
      <c r="H405" s="5">
        <v>7.37</v>
      </c>
      <c r="I405" s="5">
        <v>7.41</v>
      </c>
      <c r="J405" s="5">
        <v>7.42</v>
      </c>
      <c r="K405" s="5">
        <v>7.47</v>
      </c>
    </row>
    <row r="406" spans="2:11" ht="18.75">
      <c r="B406" s="7" t="s">
        <v>223</v>
      </c>
      <c r="C406" s="9" t="s">
        <v>127</v>
      </c>
      <c r="D406" s="5">
        <v>0.03</v>
      </c>
      <c r="E406" s="5">
        <v>0.03</v>
      </c>
      <c r="F406" s="5">
        <v>0.03</v>
      </c>
      <c r="G406" s="5">
        <v>0.03</v>
      </c>
      <c r="H406" s="5">
        <v>0.03</v>
      </c>
      <c r="I406" s="5">
        <v>0.03</v>
      </c>
      <c r="J406" s="5">
        <v>0.03</v>
      </c>
      <c r="K406" s="5">
        <v>0.03</v>
      </c>
    </row>
    <row r="407" spans="2:11" ht="18.75">
      <c r="B407" s="7" t="s">
        <v>224</v>
      </c>
      <c r="C407" s="9" t="s">
        <v>127</v>
      </c>
      <c r="D407" s="5">
        <v>1.15</v>
      </c>
      <c r="E407" s="5">
        <v>1.15</v>
      </c>
      <c r="F407" s="5">
        <v>1.17</v>
      </c>
      <c r="G407" s="5">
        <v>1.17</v>
      </c>
      <c r="H407" s="5">
        <v>1.17</v>
      </c>
      <c r="I407" s="5">
        <v>1.22</v>
      </c>
      <c r="J407" s="5">
        <v>1.22</v>
      </c>
      <c r="K407" s="5">
        <v>1.27</v>
      </c>
    </row>
    <row r="408" spans="2:11" ht="18.75">
      <c r="B408" s="7" t="s">
        <v>225</v>
      </c>
      <c r="C408" s="9" t="s">
        <v>127</v>
      </c>
      <c r="D408" s="5">
        <v>0.29</v>
      </c>
      <c r="E408" s="5">
        <v>0.29</v>
      </c>
      <c r="F408" s="5">
        <v>0.29</v>
      </c>
      <c r="G408" s="5">
        <v>0.3</v>
      </c>
      <c r="H408" s="5">
        <v>0.29</v>
      </c>
      <c r="I408" s="5">
        <v>0.3</v>
      </c>
      <c r="J408" s="5">
        <v>0.29</v>
      </c>
      <c r="K408" s="5">
        <v>0.3</v>
      </c>
    </row>
    <row r="409" spans="2:11" ht="18.75">
      <c r="B409" s="7" t="s">
        <v>226</v>
      </c>
      <c r="C409" s="9" t="s">
        <v>127</v>
      </c>
      <c r="D409" s="5">
        <v>16.4</v>
      </c>
      <c r="E409" s="5">
        <v>16.53</v>
      </c>
      <c r="F409" s="5">
        <v>16.64</v>
      </c>
      <c r="G409" s="5">
        <v>16.7</v>
      </c>
      <c r="H409" s="5">
        <v>16.79</v>
      </c>
      <c r="I409" s="5">
        <v>16.88</v>
      </c>
      <c r="J409" s="5">
        <v>16.89</v>
      </c>
      <c r="K409" s="5">
        <v>17.06</v>
      </c>
    </row>
    <row r="410" spans="2:11" ht="18.75">
      <c r="B410" s="6" t="s">
        <v>227</v>
      </c>
      <c r="C410" s="9" t="s">
        <v>90</v>
      </c>
      <c r="D410" s="5">
        <v>0.66</v>
      </c>
      <c r="E410" s="5">
        <v>0.55</v>
      </c>
      <c r="F410" s="31">
        <v>0.58</v>
      </c>
      <c r="G410" s="31">
        <v>0.55</v>
      </c>
      <c r="H410" s="31">
        <v>0.62</v>
      </c>
      <c r="I410" s="31">
        <v>0.58</v>
      </c>
      <c r="J410" s="31">
        <v>0.58</v>
      </c>
      <c r="K410" s="31">
        <v>0.55</v>
      </c>
    </row>
    <row r="411" spans="2:11" ht="18.75">
      <c r="B411" s="6" t="s">
        <v>228</v>
      </c>
      <c r="C411" s="9" t="s">
        <v>90</v>
      </c>
      <c r="D411" s="5">
        <v>0.66</v>
      </c>
      <c r="E411" s="5">
        <v>0.55</v>
      </c>
      <c r="F411" s="31">
        <v>0.58</v>
      </c>
      <c r="G411" s="31">
        <v>0.55</v>
      </c>
      <c r="H411" s="31">
        <v>0.62</v>
      </c>
      <c r="I411" s="31">
        <v>0.58</v>
      </c>
      <c r="J411" s="31">
        <v>0.58</v>
      </c>
      <c r="K411" s="31">
        <v>0.55</v>
      </c>
    </row>
    <row r="412" spans="2:11" ht="18.75">
      <c r="B412" s="6" t="s">
        <v>229</v>
      </c>
      <c r="C412" s="4" t="s">
        <v>127</v>
      </c>
      <c r="D412" s="5">
        <v>0.17</v>
      </c>
      <c r="E412" s="5">
        <v>0.14</v>
      </c>
      <c r="F412" s="31">
        <v>0.15</v>
      </c>
      <c r="G412" s="31">
        <v>0.14</v>
      </c>
      <c r="H412" s="31">
        <v>0.16</v>
      </c>
      <c r="I412" s="31">
        <v>0.15</v>
      </c>
      <c r="J412" s="31">
        <v>0.15</v>
      </c>
      <c r="K412" s="31">
        <v>0.14</v>
      </c>
    </row>
    <row r="413" spans="2:11" ht="37.5">
      <c r="B413" s="6" t="s">
        <v>230</v>
      </c>
      <c r="C413" s="4" t="s">
        <v>127</v>
      </c>
      <c r="D413" s="5">
        <v>0.17</v>
      </c>
      <c r="E413" s="5">
        <v>0.14</v>
      </c>
      <c r="F413" s="31">
        <v>0.15</v>
      </c>
      <c r="G413" s="31">
        <v>0.14</v>
      </c>
      <c r="H413" s="31">
        <v>0.16</v>
      </c>
      <c r="I413" s="31">
        <v>0.15</v>
      </c>
      <c r="J413" s="31">
        <v>0.15</v>
      </c>
      <c r="K413" s="31">
        <v>0.14</v>
      </c>
    </row>
    <row r="414" spans="2:11" ht="56.25">
      <c r="B414" s="7" t="s">
        <v>231</v>
      </c>
      <c r="C414" s="9" t="s">
        <v>232</v>
      </c>
      <c r="D414" s="5">
        <v>0.22</v>
      </c>
      <c r="E414" s="5">
        <v>0.22</v>
      </c>
      <c r="F414" s="5">
        <v>0.23</v>
      </c>
      <c r="G414" s="5">
        <v>0.22</v>
      </c>
      <c r="H414" s="5">
        <v>0.22</v>
      </c>
      <c r="I414" s="5">
        <v>0.21</v>
      </c>
      <c r="J414" s="5">
        <v>0.21</v>
      </c>
      <c r="K414" s="5">
        <v>0.2</v>
      </c>
    </row>
    <row r="415" spans="2:11" ht="37.5">
      <c r="B415" s="7" t="s">
        <v>309</v>
      </c>
      <c r="C415" s="8" t="s">
        <v>127</v>
      </c>
      <c r="D415" s="29">
        <v>16.717</v>
      </c>
      <c r="E415" s="29">
        <v>16.918</v>
      </c>
      <c r="F415" s="29">
        <v>16.935</v>
      </c>
      <c r="G415" s="29">
        <v>16.968</v>
      </c>
      <c r="H415" s="29">
        <v>17.019</v>
      </c>
      <c r="I415" s="29">
        <v>17.087</v>
      </c>
      <c r="J415" s="29">
        <v>17.172</v>
      </c>
      <c r="K415" s="29">
        <v>17.241</v>
      </c>
    </row>
    <row r="416" spans="2:11" ht="18.75">
      <c r="B416" s="6" t="s">
        <v>233</v>
      </c>
      <c r="C416" s="4" t="s">
        <v>37</v>
      </c>
      <c r="D416" s="32">
        <v>9409.7</v>
      </c>
      <c r="E416" s="32">
        <v>10143.6</v>
      </c>
      <c r="F416" s="32">
        <v>10863.8</v>
      </c>
      <c r="G416" s="32">
        <v>10955.1</v>
      </c>
      <c r="H416" s="32">
        <v>11667.7</v>
      </c>
      <c r="I416" s="32">
        <v>11798.6</v>
      </c>
      <c r="J416" s="32">
        <v>12507.8</v>
      </c>
      <c r="K416" s="32">
        <v>12659.9</v>
      </c>
    </row>
    <row r="417" spans="2:11" ht="18.75">
      <c r="B417" s="6" t="s">
        <v>234</v>
      </c>
      <c r="C417" s="4" t="s">
        <v>37</v>
      </c>
      <c r="D417" s="5">
        <v>247.8</v>
      </c>
      <c r="E417" s="5">
        <v>261.2</v>
      </c>
      <c r="F417" s="5">
        <v>281</v>
      </c>
      <c r="G417" s="5">
        <v>305.3</v>
      </c>
      <c r="H417" s="5">
        <v>300.9</v>
      </c>
      <c r="I417" s="5">
        <v>330</v>
      </c>
      <c r="J417" s="5">
        <v>320.5</v>
      </c>
      <c r="K417" s="5">
        <v>354.8</v>
      </c>
    </row>
    <row r="418" spans="2:11" ht="56.25">
      <c r="B418" s="7" t="s">
        <v>235</v>
      </c>
      <c r="C418" s="4" t="s">
        <v>236</v>
      </c>
      <c r="D418" s="5">
        <v>0</v>
      </c>
      <c r="E418" s="5">
        <v>0</v>
      </c>
      <c r="F418" s="5">
        <v>0</v>
      </c>
      <c r="G418" s="5">
        <v>0</v>
      </c>
      <c r="H418" s="5">
        <v>0</v>
      </c>
      <c r="I418" s="5">
        <v>0</v>
      </c>
      <c r="J418" s="5">
        <v>0</v>
      </c>
      <c r="K418" s="5">
        <v>0</v>
      </c>
    </row>
    <row r="419" spans="2:11" ht="18.75">
      <c r="B419" s="7" t="s">
        <v>237</v>
      </c>
      <c r="C419" s="9" t="s">
        <v>90</v>
      </c>
      <c r="D419" s="5">
        <v>65</v>
      </c>
      <c r="E419" s="5">
        <v>65</v>
      </c>
      <c r="F419" s="5">
        <v>65</v>
      </c>
      <c r="G419" s="5">
        <v>65</v>
      </c>
      <c r="H419" s="5">
        <v>65</v>
      </c>
      <c r="I419" s="5">
        <v>65</v>
      </c>
      <c r="J419" s="5">
        <v>65</v>
      </c>
      <c r="K419" s="5">
        <v>65</v>
      </c>
    </row>
    <row r="420" spans="2:11" ht="18.75">
      <c r="B420" s="11" t="s">
        <v>400</v>
      </c>
      <c r="C420" s="4"/>
      <c r="D420" s="5"/>
      <c r="E420" s="5"/>
      <c r="F420" s="5"/>
      <c r="G420" s="5"/>
      <c r="H420" s="5"/>
      <c r="I420" s="5"/>
      <c r="J420" s="5"/>
      <c r="K420" s="5"/>
    </row>
    <row r="421" spans="2:11" ht="18.75">
      <c r="B421" s="7" t="s">
        <v>238</v>
      </c>
      <c r="C421" s="4" t="s">
        <v>232</v>
      </c>
      <c r="D421" s="28">
        <v>2432</v>
      </c>
      <c r="E421" s="28">
        <v>2558</v>
      </c>
      <c r="F421" s="28">
        <v>2620</v>
      </c>
      <c r="G421" s="28">
        <v>2686</v>
      </c>
      <c r="H421" s="28">
        <v>2690</v>
      </c>
      <c r="I421" s="28">
        <v>2770</v>
      </c>
      <c r="J421" s="28">
        <v>2820</v>
      </c>
      <c r="K421" s="28">
        <v>3000</v>
      </c>
    </row>
    <row r="422" spans="2:11" ht="37.5">
      <c r="B422" s="7" t="s">
        <v>239</v>
      </c>
      <c r="C422" s="8" t="s">
        <v>127</v>
      </c>
      <c r="D422" s="27">
        <v>4.933</v>
      </c>
      <c r="E422" s="27">
        <v>5.112</v>
      </c>
      <c r="F422" s="27">
        <v>5.2</v>
      </c>
      <c r="G422" s="27">
        <v>5.332</v>
      </c>
      <c r="H422" s="27">
        <v>5.45</v>
      </c>
      <c r="I422" s="27">
        <v>5.507</v>
      </c>
      <c r="J422" s="27">
        <v>5.61</v>
      </c>
      <c r="K422" s="27">
        <v>5.743</v>
      </c>
    </row>
    <row r="423" spans="2:11" ht="18.75">
      <c r="B423" s="7" t="s">
        <v>240</v>
      </c>
      <c r="C423" s="4" t="s">
        <v>127</v>
      </c>
      <c r="D423" s="27">
        <v>4.933</v>
      </c>
      <c r="E423" s="27">
        <v>5.112</v>
      </c>
      <c r="F423" s="27">
        <v>5.2</v>
      </c>
      <c r="G423" s="27">
        <v>5.332</v>
      </c>
      <c r="H423" s="27">
        <v>5.45</v>
      </c>
      <c r="I423" s="27">
        <v>5.507</v>
      </c>
      <c r="J423" s="27">
        <v>5.61</v>
      </c>
      <c r="K423" s="27">
        <v>5.743</v>
      </c>
    </row>
    <row r="424" spans="2:11" ht="18.75">
      <c r="B424" s="6" t="s">
        <v>241</v>
      </c>
      <c r="C424" s="8" t="s">
        <v>127</v>
      </c>
      <c r="D424" s="5"/>
      <c r="E424" s="5"/>
      <c r="F424" s="5"/>
      <c r="G424" s="5"/>
      <c r="H424" s="5"/>
      <c r="I424" s="5"/>
      <c r="J424" s="5"/>
      <c r="K424" s="5"/>
    </row>
    <row r="425" spans="2:11" ht="37.5">
      <c r="B425" s="7" t="s">
        <v>242</v>
      </c>
      <c r="C425" s="8" t="s">
        <v>127</v>
      </c>
      <c r="D425" s="27">
        <v>0.149</v>
      </c>
      <c r="E425" s="27">
        <v>0.138</v>
      </c>
      <c r="F425" s="27">
        <v>0.14</v>
      </c>
      <c r="G425" s="27">
        <v>0.142</v>
      </c>
      <c r="H425" s="27">
        <v>0.142</v>
      </c>
      <c r="I425" s="27">
        <v>0.143</v>
      </c>
      <c r="J425" s="27">
        <v>0.143</v>
      </c>
      <c r="K425" s="27">
        <v>0.145</v>
      </c>
    </row>
    <row r="426" spans="2:11" ht="37.5">
      <c r="B426" s="7" t="s">
        <v>243</v>
      </c>
      <c r="C426" s="8" t="s">
        <v>127</v>
      </c>
      <c r="D426" s="27">
        <v>0.432</v>
      </c>
      <c r="E426" s="27">
        <v>0.435</v>
      </c>
      <c r="F426" s="27">
        <v>0.435</v>
      </c>
      <c r="G426" s="27">
        <v>0.44</v>
      </c>
      <c r="H426" s="27">
        <v>0.44</v>
      </c>
      <c r="I426" s="27">
        <v>0.445</v>
      </c>
      <c r="J426" s="27">
        <v>0.45</v>
      </c>
      <c r="K426" s="27">
        <v>0.455</v>
      </c>
    </row>
    <row r="427" spans="2:11" ht="18.75">
      <c r="B427" s="7" t="s">
        <v>244</v>
      </c>
      <c r="C427" s="8" t="s">
        <v>127</v>
      </c>
      <c r="D427" s="27">
        <v>0.432</v>
      </c>
      <c r="E427" s="27">
        <v>0.435</v>
      </c>
      <c r="F427" s="27">
        <v>0.435</v>
      </c>
      <c r="G427" s="27">
        <v>0.44</v>
      </c>
      <c r="H427" s="27">
        <v>0.44</v>
      </c>
      <c r="I427" s="27">
        <v>0.445</v>
      </c>
      <c r="J427" s="27">
        <v>0.45</v>
      </c>
      <c r="K427" s="27">
        <v>0.455</v>
      </c>
    </row>
    <row r="428" spans="2:11" ht="37.5" hidden="1">
      <c r="B428" s="7" t="s">
        <v>245</v>
      </c>
      <c r="C428" s="8" t="s">
        <v>127</v>
      </c>
      <c r="D428" s="5"/>
      <c r="E428" s="5"/>
      <c r="F428" s="5"/>
      <c r="G428" s="5"/>
      <c r="H428" s="5"/>
      <c r="I428" s="5"/>
      <c r="J428" s="5"/>
      <c r="K428" s="5"/>
    </row>
    <row r="429" spans="2:11" ht="18.75" hidden="1">
      <c r="B429" s="7" t="s">
        <v>244</v>
      </c>
      <c r="C429" s="8" t="s">
        <v>127</v>
      </c>
      <c r="D429" s="5"/>
      <c r="E429" s="5"/>
      <c r="F429" s="5"/>
      <c r="G429" s="5"/>
      <c r="H429" s="5"/>
      <c r="I429" s="5"/>
      <c r="J429" s="5"/>
      <c r="K429" s="5"/>
    </row>
    <row r="430" spans="2:11" ht="18.75">
      <c r="B430" s="3" t="s">
        <v>246</v>
      </c>
      <c r="C430" s="4" t="s">
        <v>214</v>
      </c>
      <c r="D430" s="5"/>
      <c r="E430" s="5"/>
      <c r="F430" s="5"/>
      <c r="G430" s="5"/>
      <c r="H430" s="5"/>
      <c r="I430" s="5"/>
      <c r="J430" s="5"/>
      <c r="K430" s="5"/>
    </row>
    <row r="431" spans="2:11" ht="37.5">
      <c r="B431" s="7" t="s">
        <v>247</v>
      </c>
      <c r="C431" s="8" t="s">
        <v>127</v>
      </c>
      <c r="D431" s="27">
        <v>0.138</v>
      </c>
      <c r="E431" s="27">
        <v>0.13</v>
      </c>
      <c r="F431" s="27">
        <v>0.13</v>
      </c>
      <c r="G431" s="27">
        <v>0.131</v>
      </c>
      <c r="H431" s="27">
        <v>0.131</v>
      </c>
      <c r="I431" s="27">
        <v>0.132</v>
      </c>
      <c r="J431" s="27">
        <v>0.132</v>
      </c>
      <c r="K431" s="27">
        <v>0.133</v>
      </c>
    </row>
    <row r="432" spans="2:11" ht="37.5" hidden="1">
      <c r="B432" s="7" t="s">
        <v>248</v>
      </c>
      <c r="C432" s="8" t="s">
        <v>127</v>
      </c>
      <c r="D432" s="5"/>
      <c r="E432" s="5"/>
      <c r="F432" s="5"/>
      <c r="G432" s="5"/>
      <c r="H432" s="5"/>
      <c r="I432" s="5"/>
      <c r="J432" s="5"/>
      <c r="K432" s="5"/>
    </row>
    <row r="433" spans="2:11" ht="18.75">
      <c r="B433" s="3" t="s">
        <v>249</v>
      </c>
      <c r="C433" s="4"/>
      <c r="D433" s="5"/>
      <c r="E433" s="5"/>
      <c r="F433" s="5"/>
      <c r="G433" s="5"/>
      <c r="H433" s="5"/>
      <c r="I433" s="5"/>
      <c r="J433" s="5"/>
      <c r="K433" s="5"/>
    </row>
    <row r="434" spans="2:11" ht="18.75">
      <c r="B434" s="6" t="s">
        <v>250</v>
      </c>
      <c r="C434" s="14"/>
      <c r="D434" s="5"/>
      <c r="E434" s="5"/>
      <c r="F434" s="5"/>
      <c r="G434" s="5"/>
      <c r="H434" s="5"/>
      <c r="I434" s="5"/>
      <c r="J434" s="5"/>
      <c r="K434" s="5"/>
    </row>
    <row r="435" spans="2:11" ht="18.75">
      <c r="B435" s="6" t="s">
        <v>251</v>
      </c>
      <c r="C435" s="4" t="s">
        <v>252</v>
      </c>
      <c r="D435" s="5">
        <v>70.4</v>
      </c>
      <c r="E435" s="5">
        <v>69.9</v>
      </c>
      <c r="F435" s="5">
        <v>83.3</v>
      </c>
      <c r="G435" s="5">
        <v>83.2</v>
      </c>
      <c r="H435" s="5">
        <v>82.7</v>
      </c>
      <c r="I435" s="5">
        <v>82.5</v>
      </c>
      <c r="J435" s="5">
        <v>82.2</v>
      </c>
      <c r="K435" s="5">
        <v>81.8</v>
      </c>
    </row>
    <row r="436" spans="2:11" ht="18.75">
      <c r="B436" s="6" t="s">
        <v>253</v>
      </c>
      <c r="C436" s="4" t="s">
        <v>254</v>
      </c>
      <c r="D436" s="5">
        <v>10</v>
      </c>
      <c r="E436" s="5">
        <v>10</v>
      </c>
      <c r="F436" s="5">
        <v>9.9</v>
      </c>
      <c r="G436" s="5">
        <v>9.9</v>
      </c>
      <c r="H436" s="5">
        <v>9.9</v>
      </c>
      <c r="I436" s="5">
        <v>9.8</v>
      </c>
      <c r="J436" s="5">
        <v>9.8</v>
      </c>
      <c r="K436" s="5">
        <v>9.8</v>
      </c>
    </row>
    <row r="437" spans="2:11" ht="18.75">
      <c r="B437" s="6" t="s">
        <v>255</v>
      </c>
      <c r="C437" s="4" t="s">
        <v>254</v>
      </c>
      <c r="D437" s="5">
        <v>5</v>
      </c>
      <c r="E437" s="5">
        <v>5</v>
      </c>
      <c r="F437" s="5">
        <v>5</v>
      </c>
      <c r="G437" s="5">
        <v>5</v>
      </c>
      <c r="H437" s="5">
        <v>4.9</v>
      </c>
      <c r="I437" s="5">
        <v>4.9</v>
      </c>
      <c r="J437" s="5">
        <v>4.9</v>
      </c>
      <c r="K437" s="5">
        <v>4.9</v>
      </c>
    </row>
    <row r="438" spans="2:11" ht="37.5">
      <c r="B438" s="6" t="s">
        <v>256</v>
      </c>
      <c r="C438" s="4" t="s">
        <v>336</v>
      </c>
      <c r="D438" s="5">
        <v>671.88</v>
      </c>
      <c r="E438" s="5">
        <v>659.98</v>
      </c>
      <c r="F438" s="5">
        <v>681.87</v>
      </c>
      <c r="G438" s="5">
        <v>680.62</v>
      </c>
      <c r="H438" s="5">
        <v>628.61</v>
      </c>
      <c r="I438" s="5">
        <v>631.4</v>
      </c>
      <c r="J438" s="5">
        <v>694.1</v>
      </c>
      <c r="K438" s="5">
        <v>683.7</v>
      </c>
    </row>
    <row r="439" spans="2:11" ht="37.5">
      <c r="B439" s="6" t="s">
        <v>257</v>
      </c>
      <c r="C439" s="8" t="s">
        <v>258</v>
      </c>
      <c r="D439" s="5">
        <v>243.9</v>
      </c>
      <c r="E439" s="5">
        <v>248.9</v>
      </c>
      <c r="F439" s="5">
        <v>249.4</v>
      </c>
      <c r="G439" s="5">
        <v>251.2</v>
      </c>
      <c r="H439" s="5">
        <v>257.4</v>
      </c>
      <c r="I439" s="5">
        <v>259.7</v>
      </c>
      <c r="J439" s="5">
        <v>268.9</v>
      </c>
      <c r="K439" s="5">
        <v>274.4</v>
      </c>
    </row>
    <row r="440" spans="2:11" ht="18.75">
      <c r="B440" s="6" t="s">
        <v>259</v>
      </c>
      <c r="C440" s="4"/>
      <c r="D440" s="5"/>
      <c r="E440" s="5"/>
      <c r="F440" s="5"/>
      <c r="G440" s="5"/>
      <c r="H440" s="5"/>
      <c r="I440" s="5"/>
      <c r="J440" s="5"/>
      <c r="K440" s="5"/>
    </row>
    <row r="441" spans="2:11" ht="18.75">
      <c r="B441" s="6" t="s">
        <v>260</v>
      </c>
      <c r="C441" s="8" t="s">
        <v>261</v>
      </c>
      <c r="D441" s="27">
        <v>0.194</v>
      </c>
      <c r="E441" s="27">
        <v>0.195</v>
      </c>
      <c r="F441" s="27">
        <v>0.195</v>
      </c>
      <c r="G441" s="27">
        <v>0.196</v>
      </c>
      <c r="H441" s="27">
        <v>0.196</v>
      </c>
      <c r="I441" s="27">
        <v>0.198</v>
      </c>
      <c r="J441" s="27">
        <v>0.2</v>
      </c>
      <c r="K441" s="27">
        <v>0.205</v>
      </c>
    </row>
    <row r="442" spans="2:11" ht="18.75">
      <c r="B442" s="6" t="s">
        <v>262</v>
      </c>
      <c r="C442" s="8" t="s">
        <v>261</v>
      </c>
      <c r="D442" s="27">
        <v>0.605</v>
      </c>
      <c r="E442" s="27">
        <v>0.607</v>
      </c>
      <c r="F442" s="27">
        <v>0.607</v>
      </c>
      <c r="G442" s="27">
        <v>0.61</v>
      </c>
      <c r="H442" s="27">
        <v>0.615</v>
      </c>
      <c r="I442" s="27">
        <v>0.62</v>
      </c>
      <c r="J442" s="27">
        <v>0.625</v>
      </c>
      <c r="K442" s="27">
        <v>0.63</v>
      </c>
    </row>
    <row r="443" spans="2:11" ht="18.75">
      <c r="B443" s="3" t="s">
        <v>263</v>
      </c>
      <c r="C443" s="4"/>
      <c r="D443" s="5"/>
      <c r="E443" s="5"/>
      <c r="F443" s="5"/>
      <c r="G443" s="5"/>
      <c r="H443" s="5"/>
      <c r="I443" s="5"/>
      <c r="J443" s="5"/>
      <c r="K443" s="5"/>
    </row>
    <row r="444" spans="2:11" ht="37.5">
      <c r="B444" s="7" t="s">
        <v>264</v>
      </c>
      <c r="C444" s="8" t="s">
        <v>83</v>
      </c>
      <c r="D444" s="39">
        <v>3.1478</v>
      </c>
      <c r="E444" s="39">
        <v>1.605</v>
      </c>
      <c r="F444" s="31">
        <v>0.6</v>
      </c>
      <c r="G444" s="31">
        <v>1</v>
      </c>
      <c r="H444" s="31">
        <v>0.615</v>
      </c>
      <c r="I444" s="31">
        <v>1.2</v>
      </c>
      <c r="J444" s="31">
        <v>0.8</v>
      </c>
      <c r="K444" s="31">
        <v>1.5</v>
      </c>
    </row>
    <row r="445" spans="2:11" ht="18.75">
      <c r="B445" s="7" t="s">
        <v>269</v>
      </c>
      <c r="C445" s="8" t="s">
        <v>270</v>
      </c>
      <c r="D445" s="8">
        <v>0.2</v>
      </c>
      <c r="E445" s="8">
        <v>0.21</v>
      </c>
      <c r="F445" s="8">
        <v>0.21</v>
      </c>
      <c r="G445" s="8">
        <v>0.19</v>
      </c>
      <c r="H445" s="8">
        <v>0.21</v>
      </c>
      <c r="I445" s="8">
        <v>0.8</v>
      </c>
      <c r="J445" s="8">
        <v>0.21</v>
      </c>
      <c r="K445" s="8">
        <v>0.17</v>
      </c>
    </row>
    <row r="446" spans="2:11" ht="37.5">
      <c r="B446" s="7" t="s">
        <v>271</v>
      </c>
      <c r="C446" s="8" t="s">
        <v>62</v>
      </c>
      <c r="D446" s="5">
        <v>4.602</v>
      </c>
      <c r="E446" s="5">
        <v>5.2</v>
      </c>
      <c r="F446" s="5">
        <v>5.2</v>
      </c>
      <c r="G446" s="5">
        <v>5.6</v>
      </c>
      <c r="H446" s="5">
        <v>5.6</v>
      </c>
      <c r="I446" s="5">
        <v>6.1</v>
      </c>
      <c r="J446" s="5">
        <v>6.1</v>
      </c>
      <c r="K446" s="5">
        <v>6.6</v>
      </c>
    </row>
    <row r="447" spans="2:11" ht="18.75">
      <c r="B447" s="7" t="s">
        <v>272</v>
      </c>
      <c r="C447" s="4" t="s">
        <v>273</v>
      </c>
      <c r="D447" s="31">
        <v>2229.5</v>
      </c>
      <c r="E447" s="31">
        <v>2521</v>
      </c>
      <c r="F447" s="31">
        <v>2521</v>
      </c>
      <c r="G447" s="31">
        <v>2521</v>
      </c>
      <c r="H447" s="31">
        <v>2647</v>
      </c>
      <c r="I447" s="31">
        <v>2647</v>
      </c>
      <c r="J447" s="31">
        <v>2719</v>
      </c>
      <c r="K447" s="31">
        <v>2719</v>
      </c>
    </row>
    <row r="448" spans="2:11" ht="18.75">
      <c r="B448" s="7" t="s">
        <v>274</v>
      </c>
      <c r="C448" s="8" t="s">
        <v>275</v>
      </c>
      <c r="D448" s="5"/>
      <c r="E448" s="5"/>
      <c r="F448" s="5"/>
      <c r="G448" s="5"/>
      <c r="H448" s="5"/>
      <c r="I448" s="5"/>
      <c r="J448" s="5"/>
      <c r="K448" s="5"/>
    </row>
    <row r="449" spans="2:11" ht="18.75">
      <c r="B449" s="3" t="s">
        <v>401</v>
      </c>
      <c r="C449" s="4"/>
      <c r="D449" s="5"/>
      <c r="E449" s="5"/>
      <c r="F449" s="5"/>
      <c r="G449" s="5"/>
      <c r="H449" s="5"/>
      <c r="I449" s="5"/>
      <c r="J449" s="5"/>
      <c r="K449" s="5"/>
    </row>
    <row r="450" spans="2:11" ht="18.75">
      <c r="B450" s="11" t="s">
        <v>277</v>
      </c>
      <c r="C450" s="8"/>
      <c r="D450" s="5"/>
      <c r="E450" s="5"/>
      <c r="F450" s="5"/>
      <c r="G450" s="5"/>
      <c r="H450" s="5"/>
      <c r="I450" s="5"/>
      <c r="J450" s="5"/>
      <c r="K450" s="5"/>
    </row>
    <row r="451" spans="2:11" ht="18.75">
      <c r="B451" s="7" t="s">
        <v>276</v>
      </c>
      <c r="C451" s="8" t="s">
        <v>127</v>
      </c>
      <c r="D451" s="27">
        <v>2.976</v>
      </c>
      <c r="E451" s="27">
        <v>3.3</v>
      </c>
      <c r="F451" s="27">
        <v>3.3</v>
      </c>
      <c r="G451" s="27">
        <v>3.5</v>
      </c>
      <c r="H451" s="27">
        <v>3.5</v>
      </c>
      <c r="I451" s="27">
        <v>3.65</v>
      </c>
      <c r="J451" s="27">
        <v>3.65</v>
      </c>
      <c r="K451" s="27">
        <v>3.8</v>
      </c>
    </row>
    <row r="452" spans="2:11" ht="18.75">
      <c r="B452" s="7" t="s">
        <v>278</v>
      </c>
      <c r="C452" s="8" t="s">
        <v>127</v>
      </c>
      <c r="D452" s="27">
        <v>2.962</v>
      </c>
      <c r="E452" s="27">
        <v>3.28</v>
      </c>
      <c r="F452" s="27">
        <v>3.28</v>
      </c>
      <c r="G452" s="27">
        <v>3.47</v>
      </c>
      <c r="H452" s="27">
        <v>3.47</v>
      </c>
      <c r="I452" s="27">
        <v>3.61</v>
      </c>
      <c r="J452" s="27">
        <v>3.61</v>
      </c>
      <c r="K452" s="27">
        <v>3.75</v>
      </c>
    </row>
    <row r="453" spans="2:11" ht="18.75">
      <c r="B453" s="7" t="s">
        <v>279</v>
      </c>
      <c r="C453" s="8" t="s">
        <v>127</v>
      </c>
      <c r="D453" s="27">
        <v>0.014</v>
      </c>
      <c r="E453" s="27">
        <v>0.02</v>
      </c>
      <c r="F453" s="27">
        <v>0.02</v>
      </c>
      <c r="G453" s="27">
        <v>0.03</v>
      </c>
      <c r="H453" s="27">
        <v>0.03</v>
      </c>
      <c r="I453" s="27">
        <v>0.04</v>
      </c>
      <c r="J453" s="27">
        <v>0.04</v>
      </c>
      <c r="K453" s="27">
        <v>0.05</v>
      </c>
    </row>
    <row r="454" spans="2:11" ht="18.75">
      <c r="B454" s="6" t="s">
        <v>280</v>
      </c>
      <c r="C454" s="4" t="s">
        <v>127</v>
      </c>
      <c r="D454" s="5">
        <v>4.1</v>
      </c>
      <c r="E454" s="5">
        <v>4.15</v>
      </c>
      <c r="F454" s="5">
        <v>4.15</v>
      </c>
      <c r="G454" s="5">
        <v>4.2</v>
      </c>
      <c r="H454" s="5">
        <v>4.3</v>
      </c>
      <c r="I454" s="5">
        <v>4.4</v>
      </c>
      <c r="J454" s="5">
        <v>4.4</v>
      </c>
      <c r="K454" s="5">
        <v>4.5</v>
      </c>
    </row>
  </sheetData>
  <sheetProtection/>
  <mergeCells count="6">
    <mergeCell ref="B1:K1"/>
    <mergeCell ref="B2:K2"/>
    <mergeCell ref="B5:B7"/>
    <mergeCell ref="C5:C7"/>
    <mergeCell ref="D6:D7"/>
    <mergeCell ref="E6:E7"/>
  </mergeCells>
  <printOptions/>
  <pageMargins left="0.3937007874015748" right="0.28" top="0.7874015748031497" bottom="0.29" header="0" footer="0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Торопова Оксана Владимировна</cp:lastModifiedBy>
  <cp:lastPrinted>2014-08-06T11:21:22Z</cp:lastPrinted>
  <dcterms:created xsi:type="dcterms:W3CDTF">2013-05-25T16:45:04Z</dcterms:created>
  <dcterms:modified xsi:type="dcterms:W3CDTF">2014-08-18T05:44:05Z</dcterms:modified>
  <cp:category/>
  <cp:version/>
  <cp:contentType/>
  <cp:contentStatus/>
</cp:coreProperties>
</file>