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0590" windowHeight="9570"/>
  </bookViews>
  <sheets>
    <sheet name="по программам" sheetId="1" r:id="rId1"/>
    <sheet name="ремонты" sheetId="3" r:id="rId2"/>
    <sheet name="МЗ учреждений" sheetId="4" r:id="rId3"/>
  </sheets>
  <definedNames>
    <definedName name="_xlnm.Print_Area" localSheetId="2">'МЗ учреждений'!$A$1:$I$27</definedName>
    <definedName name="_xlnm.Print_Area" localSheetId="0">'по программам'!$A$1:$J$13</definedName>
    <definedName name="_xlnm.Print_Area" localSheetId="1">ремонты!$A$1:$I$17</definedName>
  </definedNames>
  <calcPr calcId="114210"/>
</workbook>
</file>

<file path=xl/calcChain.xml><?xml version="1.0" encoding="utf-8"?>
<calcChain xmlns="http://schemas.openxmlformats.org/spreadsheetml/2006/main">
  <c r="I12" i="4"/>
  <c r="H12"/>
  <c r="G12"/>
  <c r="F12"/>
  <c r="F16"/>
  <c r="E12"/>
  <c r="I9"/>
  <c r="H9"/>
  <c r="G9"/>
  <c r="F9"/>
  <c r="E9"/>
  <c r="F6"/>
  <c r="G6"/>
  <c r="H6"/>
  <c r="I6"/>
  <c r="I16"/>
  <c r="E6"/>
  <c r="C15"/>
  <c r="D12"/>
  <c r="C12"/>
  <c r="C9"/>
  <c r="D6"/>
  <c r="D16"/>
  <c r="E6" i="3"/>
  <c r="F10"/>
  <c r="E10"/>
  <c r="C9"/>
  <c r="D8"/>
  <c r="C8"/>
  <c r="C7"/>
  <c r="H10"/>
  <c r="D6"/>
  <c r="D10"/>
  <c r="F11" i="1"/>
  <c r="G11"/>
  <c r="G13"/>
  <c r="I6"/>
  <c r="I12"/>
  <c r="H12"/>
  <c r="F12"/>
  <c r="J6"/>
  <c r="J11"/>
  <c r="J13"/>
  <c r="J9"/>
  <c r="I8"/>
  <c r="I7"/>
  <c r="I11"/>
  <c r="I13"/>
  <c r="I10"/>
  <c r="I9"/>
  <c r="H6"/>
  <c r="H11"/>
  <c r="H13"/>
  <c r="H8"/>
  <c r="H7"/>
  <c r="H9"/>
  <c r="E8"/>
  <c r="F13"/>
  <c r="H16" i="4"/>
  <c r="G16"/>
  <c r="E16"/>
  <c r="G10" i="3"/>
  <c r="I10"/>
  <c r="D8" i="1"/>
  <c r="C8"/>
  <c r="E6"/>
  <c r="E11"/>
  <c r="E13"/>
  <c r="D9"/>
  <c r="C9"/>
  <c r="D7"/>
  <c r="D11"/>
  <c r="D13"/>
  <c r="C7"/>
  <c r="C13"/>
</calcChain>
</file>

<file path=xl/sharedStrings.xml><?xml version="1.0" encoding="utf-8"?>
<sst xmlns="http://schemas.openxmlformats.org/spreadsheetml/2006/main" count="114" uniqueCount="54">
  <si>
    <t>план</t>
  </si>
  <si>
    <t>факт</t>
  </si>
  <si>
    <t>№ п/п</t>
  </si>
  <si>
    <t>Наименование мероприятия</t>
  </si>
  <si>
    <t>1.2.6.</t>
  </si>
  <si>
    <t>Поддержка лучших педагогов</t>
  </si>
  <si>
    <t>Информатизация образования</t>
  </si>
  <si>
    <t>Поддержка способных и талантливых детей, подростков и молодежи</t>
  </si>
  <si>
    <t>Поддержка системы воспитания</t>
  </si>
  <si>
    <t>Информационное сопровождение и социологическое обеспечение</t>
  </si>
  <si>
    <t>Развитие кадрового потенциала</t>
  </si>
  <si>
    <t>Модернизация образования</t>
  </si>
  <si>
    <t>ИТОГО:</t>
  </si>
  <si>
    <t>1.</t>
  </si>
  <si>
    <t>2.</t>
  </si>
  <si>
    <t>3.</t>
  </si>
  <si>
    <t>4.</t>
  </si>
  <si>
    <t>5.</t>
  </si>
  <si>
    <r>
      <t xml:space="preserve">Муниципальная программа «Развитие образования города Урай» на 2014-2018 годы
</t>
    </r>
    <r>
      <rPr>
        <b/>
        <sz val="11"/>
        <color indexed="8"/>
        <rFont val="Calibri"/>
        <family val="2"/>
        <charset val="204"/>
      </rPr>
      <t>за 2014 год</t>
    </r>
  </si>
  <si>
    <r>
      <t xml:space="preserve">Муниципальная программа "Реализация приоритетного национального проекта "Образование" в городе Урай" на 2006-2007 годы                                                     </t>
    </r>
    <r>
      <rPr>
        <b/>
        <sz val="11"/>
        <color indexed="8"/>
        <rFont val="Calibri"/>
        <family val="2"/>
        <charset val="204"/>
      </rPr>
      <t>за 2006 год</t>
    </r>
  </si>
  <si>
    <t>Информатизация образования, обеспечение комфортных условий</t>
  </si>
  <si>
    <t>3.6., 3.8.</t>
  </si>
  <si>
    <r>
      <t xml:space="preserve">Муниципальная программа «Развитие образования города Урай» на 2014-2018 годы
</t>
    </r>
    <r>
      <rPr>
        <b/>
        <sz val="11"/>
        <color indexed="8"/>
        <rFont val="Calibri"/>
        <family val="2"/>
        <charset val="204"/>
      </rPr>
      <t>за 2015 год</t>
    </r>
  </si>
  <si>
    <r>
      <t xml:space="preserve">Муниципальная программа «Развитие образования города Урай» на 2014-2018 годы                </t>
    </r>
    <r>
      <rPr>
        <b/>
        <sz val="11"/>
        <color indexed="8"/>
        <rFont val="Calibri"/>
        <family val="2"/>
        <charset val="204"/>
      </rPr>
      <t>на 2016 год (план на 1.11.16)</t>
    </r>
  </si>
  <si>
    <t>1.1.2, 1.2.1., 1.2.5., 1.2.8., 1.2.9.</t>
  </si>
  <si>
    <t>1.2.2., 1.2.3</t>
  </si>
  <si>
    <t>2.1.-2.6</t>
  </si>
  <si>
    <r>
      <t xml:space="preserve">Муниципальная программа «Развитие образования города Урай» на 2014-2018 годы                </t>
    </r>
    <r>
      <rPr>
        <b/>
        <sz val="11"/>
        <color indexed="8"/>
        <rFont val="Calibri"/>
        <family val="2"/>
        <charset val="204"/>
      </rPr>
      <t>на 2017 год (ПРОЕКТ БЮДЖЕТА)</t>
    </r>
  </si>
  <si>
    <t>Организация каникулярного отдыха (с 20% доли питания)</t>
  </si>
  <si>
    <t>4 раздел</t>
  </si>
  <si>
    <t>ИТОГО по мероприятиям:</t>
  </si>
  <si>
    <t>Реализация мероприятий в рамках муниципальной программы "Развитие образования города Урай"</t>
  </si>
  <si>
    <t>рубли</t>
  </si>
  <si>
    <t>Создание комфортных условий образовательного процесса (в том числе кап.ремонт, благоустройство, ПСД и др.)</t>
  </si>
  <si>
    <t>Выполнение мероприятий по обеспечению пожарной безопасности</t>
  </si>
  <si>
    <t>Выполнение мероприятий по обеспечению антитеррористической  безопасности</t>
  </si>
  <si>
    <t>Выполнение мероприятий по укреплению санитарно-эпидемиологической  безопасности</t>
  </si>
  <si>
    <t>Реализация мероприятий в рамках муниципальной программы "Развитие образования города Урай" (ремонтные работы)</t>
  </si>
  <si>
    <t>ПРИМЕЧАНИЕ: в том числе средства Лукойла</t>
  </si>
  <si>
    <t>Реализация мероприятий в рамках муниципальной программы "Развитие образования города Урай" (муниципальные задания)</t>
  </si>
  <si>
    <r>
      <t xml:space="preserve">Расходы на обеспечение деятельности (оказание услуг) муниципальных организаций </t>
    </r>
    <r>
      <rPr>
        <b/>
        <u/>
        <sz val="11"/>
        <color indexed="8"/>
        <rFont val="Calibri"/>
        <family val="2"/>
        <charset val="204"/>
      </rPr>
      <t xml:space="preserve">дополнительного </t>
    </r>
    <r>
      <rPr>
        <sz val="11"/>
        <color theme="1"/>
        <rFont val="Calibri"/>
        <family val="2"/>
        <charset val="204"/>
        <scheme val="minor"/>
      </rPr>
      <t xml:space="preserve"> образования</t>
    </r>
  </si>
  <si>
    <t>в том числе окружной бюджет</t>
  </si>
  <si>
    <t>в том числе местный бюджет</t>
  </si>
  <si>
    <r>
      <t>Расходы на обеспечение деятельности (оказание услуг) муниципальных организаций</t>
    </r>
    <r>
      <rPr>
        <b/>
        <sz val="11"/>
        <color indexed="8"/>
        <rFont val="Calibri"/>
        <family val="2"/>
        <charset val="204"/>
      </rPr>
      <t xml:space="preserve"> </t>
    </r>
    <r>
      <rPr>
        <b/>
        <u/>
        <sz val="11"/>
        <color indexed="8"/>
        <rFont val="Calibri"/>
        <family val="2"/>
        <charset val="204"/>
      </rPr>
      <t>дошкольного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образования, ВСЕГО</t>
    </r>
  </si>
  <si>
    <r>
      <t>Расходы на обеспечение деятельности (оказание услуг) муниципальных организаций</t>
    </r>
    <r>
      <rPr>
        <b/>
        <u/>
        <sz val="11"/>
        <color indexed="8"/>
        <rFont val="Calibri"/>
        <family val="2"/>
        <charset val="204"/>
      </rPr>
      <t xml:space="preserve"> общего </t>
    </r>
    <r>
      <rPr>
        <sz val="11"/>
        <color theme="1"/>
        <rFont val="Calibri"/>
        <family val="2"/>
        <charset val="204"/>
        <scheme val="minor"/>
      </rPr>
      <t>образования, ВСЕГО</t>
    </r>
  </si>
  <si>
    <t>Расходы на обеспечение деятельности (оказание услуг) МАУ "ГМЦ", местный бюджет</t>
  </si>
  <si>
    <t xml:space="preserve">ПРИМЕЧАНИЕ: </t>
  </si>
  <si>
    <t>2017 год - средства округа по дошкольному образованию с учетом Нового сада с 01.09.2017 (по факту сдачи объекта будет корректировка)</t>
  </si>
  <si>
    <t>2015-2017 годы - средства округа  по дополнительному образованию на УКАЗ РФ по педагогам</t>
  </si>
  <si>
    <t>Приложение 1</t>
  </si>
  <si>
    <t>Приложение 3</t>
  </si>
  <si>
    <t>Приложение 4</t>
  </si>
  <si>
    <r>
      <t xml:space="preserve">Муниципальная программа «Развитие образования города Урай» на 2014-2018 годы                            </t>
    </r>
    <r>
      <rPr>
        <b/>
        <sz val="11"/>
        <color indexed="8"/>
        <rFont val="Calibri"/>
        <family val="2"/>
        <charset val="204"/>
      </rPr>
      <t>на 2016 год (план на 1.11.16)</t>
    </r>
  </si>
  <si>
    <r>
      <t xml:space="preserve">Муниципальная программа «Развитие образования города Урай» на 2014-2018 годы                                   </t>
    </r>
    <r>
      <rPr>
        <b/>
        <sz val="11"/>
        <color indexed="8"/>
        <rFont val="Calibri"/>
        <family val="2"/>
        <charset val="204"/>
      </rPr>
      <t>на 2017 год (ПРОЕКТ БЮДЖЕТА)</t>
    </r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</si>
</sst>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b/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43" fontId="0" fillId="0" borderId="1" xfId="2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43" fontId="0" fillId="0" borderId="2" xfId="2" applyFont="1" applyBorder="1"/>
    <xf numFmtId="43" fontId="0" fillId="0" borderId="1" xfId="2" applyFont="1" applyBorder="1" applyAlignment="1"/>
    <xf numFmtId="43" fontId="2" fillId="0" borderId="1" xfId="2" applyFont="1" applyBorder="1"/>
    <xf numFmtId="0" fontId="3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wrapText="1"/>
    </xf>
    <xf numFmtId="43" fontId="0" fillId="0" borderId="4" xfId="2" applyFont="1" applyBorder="1"/>
    <xf numFmtId="0" fontId="4" fillId="0" borderId="0" xfId="0" applyFont="1"/>
    <xf numFmtId="0" fontId="5" fillId="0" borderId="0" xfId="0" applyFont="1"/>
    <xf numFmtId="0" fontId="2" fillId="0" borderId="3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43" fontId="0" fillId="2" borderId="1" xfId="2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3" fontId="0" fillId="0" borderId="0" xfId="0" applyNumberFormat="1"/>
    <xf numFmtId="43" fontId="0" fillId="3" borderId="1" xfId="2" applyFont="1" applyFill="1" applyBorder="1"/>
    <xf numFmtId="0" fontId="2" fillId="0" borderId="1" xfId="0" applyFont="1" applyBorder="1" applyAlignment="1">
      <alignment horizontal="center"/>
    </xf>
    <xf numFmtId="0" fontId="7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0" fillId="0" borderId="5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9" fillId="0" borderId="0" xfId="0" applyFont="1"/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 wrapText="1"/>
    </xf>
    <xf numFmtId="43" fontId="0" fillId="0" borderId="2" xfId="2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view="pageBreakPreview" zoomScale="60" zoomScaleNormal="100" workbookViewId="0">
      <selection activeCell="C4" sqref="C3:D4"/>
    </sheetView>
  </sheetViews>
  <sheetFormatPr defaultRowHeight="15"/>
  <cols>
    <col min="1" max="1" width="8" customWidth="1"/>
    <col min="2" max="2" width="28.28515625" customWidth="1"/>
    <col min="3" max="3" width="17" hidden="1" customWidth="1"/>
    <col min="4" max="4" width="29" customWidth="1"/>
    <col min="5" max="5" width="15" hidden="1" customWidth="1"/>
    <col min="6" max="6" width="21.28515625" customWidth="1"/>
    <col min="7" max="7" width="15" hidden="1" customWidth="1"/>
    <col min="8" max="8" width="21.85546875" customWidth="1"/>
    <col min="9" max="10" width="23.28515625" customWidth="1"/>
    <col min="11" max="11" width="9.140625" style="13"/>
  </cols>
  <sheetData>
    <row r="1" spans="1:12">
      <c r="J1" s="26" t="s">
        <v>50</v>
      </c>
    </row>
    <row r="2" spans="1:12">
      <c r="B2" s="36" t="s">
        <v>31</v>
      </c>
      <c r="C2" s="36"/>
      <c r="D2" s="36"/>
      <c r="E2" s="36"/>
      <c r="F2" s="36"/>
      <c r="G2" s="36"/>
      <c r="H2" s="36"/>
      <c r="I2" s="36"/>
      <c r="J2" s="36"/>
    </row>
    <row r="3" spans="1:12">
      <c r="F3" s="21"/>
      <c r="J3" s="26" t="s">
        <v>32</v>
      </c>
    </row>
    <row r="4" spans="1:12" ht="106.5" customHeight="1">
      <c r="A4" s="34" t="s">
        <v>2</v>
      </c>
      <c r="B4" s="39" t="s">
        <v>3</v>
      </c>
      <c r="C4" s="37" t="s">
        <v>19</v>
      </c>
      <c r="D4" s="38"/>
      <c r="E4" s="35" t="s">
        <v>18</v>
      </c>
      <c r="F4" s="34"/>
      <c r="G4" s="35" t="s">
        <v>22</v>
      </c>
      <c r="H4" s="34"/>
      <c r="I4" s="19" t="s">
        <v>23</v>
      </c>
      <c r="J4" s="19" t="s">
        <v>27</v>
      </c>
    </row>
    <row r="5" spans="1:12">
      <c r="A5" s="34"/>
      <c r="B5" s="40"/>
      <c r="C5" s="10" t="s">
        <v>0</v>
      </c>
      <c r="D5" s="10" t="s">
        <v>1</v>
      </c>
      <c r="E5" s="10" t="s">
        <v>0</v>
      </c>
      <c r="F5" s="10" t="s">
        <v>1</v>
      </c>
      <c r="G5" s="10" t="s">
        <v>0</v>
      </c>
      <c r="H5" s="10" t="s">
        <v>1</v>
      </c>
      <c r="I5" s="10" t="s">
        <v>0</v>
      </c>
      <c r="J5" s="10" t="s">
        <v>0</v>
      </c>
    </row>
    <row r="6" spans="1:12" ht="25.5" customHeight="1">
      <c r="A6" s="3" t="s">
        <v>13</v>
      </c>
      <c r="B6" s="16" t="s">
        <v>11</v>
      </c>
      <c r="C6" s="6">
        <v>100000</v>
      </c>
      <c r="D6" s="6">
        <v>100000</v>
      </c>
      <c r="E6" s="6">
        <f>192044.71-8000</f>
        <v>184044.71</v>
      </c>
      <c r="F6" s="6">
        <v>184000</v>
      </c>
      <c r="G6" s="6">
        <v>640000</v>
      </c>
      <c r="H6" s="6">
        <f>100000+60900+90000+15100</f>
        <v>266000</v>
      </c>
      <c r="I6" s="6">
        <f>100000+350000+103000+5000+158500</f>
        <v>716500</v>
      </c>
      <c r="J6" s="6">
        <f>100000+30000+50000</f>
        <v>180000</v>
      </c>
      <c r="K6" s="14" t="s">
        <v>24</v>
      </c>
      <c r="L6" s="14"/>
    </row>
    <row r="7" spans="1:12" ht="28.5" customHeight="1">
      <c r="A7" s="3" t="s">
        <v>14</v>
      </c>
      <c r="B7" s="8" t="s">
        <v>10</v>
      </c>
      <c r="C7" s="5">
        <f>476000+60000+190000</f>
        <v>726000</v>
      </c>
      <c r="D7" s="5">
        <f>476000+60000+190000</f>
        <v>726000</v>
      </c>
      <c r="E7" s="5">
        <v>836417.94</v>
      </c>
      <c r="F7" s="5">
        <v>836400</v>
      </c>
      <c r="G7" s="5">
        <v>550000</v>
      </c>
      <c r="H7" s="5">
        <f>21500+73200+267500+110000+15000</f>
        <v>487200</v>
      </c>
      <c r="I7" s="5">
        <f>50000+144600+569600+150000</f>
        <v>914200</v>
      </c>
      <c r="J7" s="5">
        <v>550000</v>
      </c>
      <c r="K7" s="14" t="s">
        <v>26</v>
      </c>
      <c r="L7" s="14"/>
    </row>
    <row r="8" spans="1:12" ht="48.75" customHeight="1">
      <c r="A8" s="3" t="s">
        <v>15</v>
      </c>
      <c r="B8" s="9" t="s">
        <v>20</v>
      </c>
      <c r="C8" s="2">
        <f>7438600-5900000</f>
        <v>1538600</v>
      </c>
      <c r="D8" s="2">
        <f>7438600-5900000</f>
        <v>1538600</v>
      </c>
      <c r="E8" s="2">
        <f>1920860+71772</f>
        <v>1992632</v>
      </c>
      <c r="F8" s="2">
        <v>1993000</v>
      </c>
      <c r="G8" s="2">
        <v>562000</v>
      </c>
      <c r="H8" s="2">
        <f>200000+196600</f>
        <v>396600</v>
      </c>
      <c r="I8" s="2">
        <f>100000+489000</f>
        <v>589000</v>
      </c>
      <c r="J8" s="18">
        <v>290000</v>
      </c>
      <c r="K8" s="14" t="s">
        <v>21</v>
      </c>
      <c r="L8" s="14"/>
    </row>
    <row r="9" spans="1:12" ht="46.5" customHeight="1">
      <c r="A9" s="3" t="s">
        <v>16</v>
      </c>
      <c r="B9" s="9" t="s">
        <v>7</v>
      </c>
      <c r="C9" s="2">
        <f>70000+556000</f>
        <v>626000</v>
      </c>
      <c r="D9" s="2">
        <f>70000+556000</f>
        <v>626000</v>
      </c>
      <c r="E9" s="2">
        <v>543353.29</v>
      </c>
      <c r="F9" s="2">
        <v>543300</v>
      </c>
      <c r="G9" s="2">
        <v>543353.29</v>
      </c>
      <c r="H9" s="2">
        <f>448900+500000</f>
        <v>948900</v>
      </c>
      <c r="I9" s="2">
        <f>660300+318000</f>
        <v>978300</v>
      </c>
      <c r="J9" s="2">
        <f>360000+250000</f>
        <v>610000</v>
      </c>
      <c r="K9" s="14" t="s">
        <v>25</v>
      </c>
      <c r="L9" s="14"/>
    </row>
    <row r="10" spans="1:12" ht="38.25" customHeight="1">
      <c r="A10" s="3" t="s">
        <v>17</v>
      </c>
      <c r="B10" s="9" t="s">
        <v>8</v>
      </c>
      <c r="C10" s="2">
        <v>523000</v>
      </c>
      <c r="D10" s="2">
        <v>449000</v>
      </c>
      <c r="E10" s="2">
        <v>8000</v>
      </c>
      <c r="F10" s="2">
        <v>8000</v>
      </c>
      <c r="G10" s="2">
        <v>8000</v>
      </c>
      <c r="H10" s="2">
        <v>56200</v>
      </c>
      <c r="I10" s="2">
        <f>40000</f>
        <v>40000</v>
      </c>
      <c r="J10" s="2">
        <v>8500</v>
      </c>
      <c r="K10" s="14" t="s">
        <v>4</v>
      </c>
      <c r="L10" s="14"/>
    </row>
    <row r="11" spans="1:12" s="25" customFormat="1" ht="21.75" customHeight="1">
      <c r="A11" s="23"/>
      <c r="B11" s="15" t="s">
        <v>30</v>
      </c>
      <c r="C11" s="7"/>
      <c r="D11" s="7">
        <f>SUM(D6:D10)</f>
        <v>3439600</v>
      </c>
      <c r="E11" s="7">
        <f t="shared" ref="E11:J11" si="0">SUM(E6:E10)</f>
        <v>3564447.94</v>
      </c>
      <c r="F11" s="7">
        <f t="shared" si="0"/>
        <v>3564700</v>
      </c>
      <c r="G11" s="7">
        <f t="shared" si="0"/>
        <v>2303353.29</v>
      </c>
      <c r="H11" s="7">
        <f t="shared" si="0"/>
        <v>2154900</v>
      </c>
      <c r="I11" s="7">
        <f t="shared" si="0"/>
        <v>3238000</v>
      </c>
      <c r="J11" s="7">
        <f t="shared" si="0"/>
        <v>1638500</v>
      </c>
      <c r="K11" s="24"/>
      <c r="L11" s="24"/>
    </row>
    <row r="12" spans="1:12" ht="36.75" customHeight="1">
      <c r="A12" s="3"/>
      <c r="B12" s="9" t="s">
        <v>28</v>
      </c>
      <c r="C12" s="2"/>
      <c r="D12" s="22">
        <v>0</v>
      </c>
      <c r="E12" s="2"/>
      <c r="F12" s="2">
        <f>4823600+575000+100000+80000</f>
        <v>5578600</v>
      </c>
      <c r="G12" s="2"/>
      <c r="H12" s="2">
        <f>2949500+540000+119000+104500</f>
        <v>3713000</v>
      </c>
      <c r="I12" s="2">
        <f>3388200+394200+344200+150000+200000+230100</f>
        <v>4706700</v>
      </c>
      <c r="J12" s="2">
        <v>4591600</v>
      </c>
      <c r="K12" s="14" t="s">
        <v>29</v>
      </c>
      <c r="L12" s="14"/>
    </row>
    <row r="13" spans="1:12">
      <c r="A13" s="1"/>
      <c r="B13" s="15" t="s">
        <v>12</v>
      </c>
      <c r="C13" s="7">
        <f>SUM(C6:C12)</f>
        <v>3513600</v>
      </c>
      <c r="D13" s="7">
        <f>D11+D12</f>
        <v>3439600</v>
      </c>
      <c r="E13" s="7">
        <f t="shared" ref="E13:J13" si="1">E11+E12</f>
        <v>3564447.94</v>
      </c>
      <c r="F13" s="7">
        <f t="shared" si="1"/>
        <v>9143300</v>
      </c>
      <c r="G13" s="7">
        <f t="shared" si="1"/>
        <v>2303353.29</v>
      </c>
      <c r="H13" s="7">
        <f t="shared" si="1"/>
        <v>5867900</v>
      </c>
      <c r="I13" s="7">
        <f t="shared" si="1"/>
        <v>7944700</v>
      </c>
      <c r="J13" s="7">
        <f t="shared" si="1"/>
        <v>6230100</v>
      </c>
      <c r="K13" s="14"/>
      <c r="L13" s="14"/>
    </row>
    <row r="14" spans="1:12" hidden="1">
      <c r="B14" s="4"/>
      <c r="C14" s="2"/>
      <c r="D14" s="2"/>
      <c r="E14" s="2"/>
      <c r="F14" s="2"/>
      <c r="G14" s="2"/>
      <c r="H14" s="2"/>
      <c r="I14" s="2"/>
      <c r="J14" s="2"/>
      <c r="K14" s="14"/>
      <c r="L14" s="14"/>
    </row>
    <row r="15" spans="1:12" hidden="1">
      <c r="B15" s="4"/>
      <c r="C15" s="2"/>
      <c r="D15" s="2"/>
      <c r="E15" s="2"/>
      <c r="F15" s="2"/>
      <c r="G15" s="2"/>
      <c r="H15" s="2"/>
      <c r="I15" s="2"/>
      <c r="J15" s="2"/>
      <c r="K15" s="14"/>
      <c r="L15" s="14"/>
    </row>
    <row r="16" spans="1:12" hidden="1">
      <c r="B16" s="4"/>
      <c r="C16" s="2"/>
      <c r="D16" s="2"/>
      <c r="E16" s="2"/>
      <c r="F16" s="2"/>
      <c r="G16" s="2"/>
      <c r="H16" s="2"/>
      <c r="I16" s="2"/>
      <c r="J16" s="2"/>
      <c r="K16" s="14"/>
      <c r="L16" s="14"/>
    </row>
    <row r="17" spans="2:12" hidden="1">
      <c r="B17" s="4"/>
      <c r="C17" s="2"/>
      <c r="D17" s="2"/>
      <c r="E17" s="2"/>
      <c r="F17" s="2"/>
      <c r="G17" s="2"/>
      <c r="H17" s="2"/>
      <c r="I17" s="2"/>
      <c r="J17" s="2"/>
      <c r="K17" s="14"/>
      <c r="L17" s="14"/>
    </row>
    <row r="18" spans="2:12" ht="30" hidden="1">
      <c r="B18" s="4" t="s">
        <v>5</v>
      </c>
      <c r="C18" s="2"/>
      <c r="D18" s="2"/>
      <c r="E18" s="2"/>
      <c r="F18" s="2"/>
      <c r="G18" s="2"/>
      <c r="H18" s="2"/>
      <c r="I18" s="2"/>
      <c r="J18" s="2"/>
      <c r="K18" s="14"/>
      <c r="L18" s="14"/>
    </row>
    <row r="19" spans="2:12" hidden="1">
      <c r="B19" s="4"/>
      <c r="C19" s="2"/>
      <c r="D19" s="2"/>
      <c r="E19" s="2"/>
      <c r="F19" s="2"/>
      <c r="G19" s="2"/>
      <c r="H19" s="2"/>
      <c r="I19" s="2"/>
      <c r="J19" s="2"/>
      <c r="K19" s="14"/>
      <c r="L19" s="14"/>
    </row>
    <row r="20" spans="2:12" ht="30" hidden="1">
      <c r="B20" s="4" t="s">
        <v>6</v>
      </c>
      <c r="C20" s="2"/>
      <c r="D20" s="2"/>
      <c r="E20" s="2"/>
      <c r="F20" s="2"/>
      <c r="G20" s="2"/>
      <c r="H20" s="2"/>
      <c r="I20" s="2"/>
      <c r="J20" s="2"/>
      <c r="K20" s="14"/>
      <c r="L20" s="14"/>
    </row>
    <row r="21" spans="2:12" ht="45" hidden="1">
      <c r="B21" s="4" t="s">
        <v>7</v>
      </c>
      <c r="C21" s="2"/>
      <c r="D21" s="2"/>
      <c r="E21" s="2"/>
      <c r="F21" s="2"/>
      <c r="G21" s="2"/>
      <c r="H21" s="2"/>
      <c r="I21" s="2"/>
      <c r="J21" s="2"/>
      <c r="K21" s="14"/>
      <c r="L21" s="14"/>
    </row>
    <row r="22" spans="2:12" ht="30" hidden="1">
      <c r="B22" s="4" t="s">
        <v>8</v>
      </c>
      <c r="C22" s="2"/>
      <c r="D22" s="2"/>
      <c r="E22" s="2"/>
      <c r="F22" s="2"/>
      <c r="G22" s="2"/>
      <c r="H22" s="2"/>
      <c r="I22" s="2"/>
      <c r="J22" s="2"/>
      <c r="K22" s="14"/>
      <c r="L22" s="14"/>
    </row>
    <row r="23" spans="2:12" ht="60" hidden="1">
      <c r="B23" s="11" t="s">
        <v>9</v>
      </c>
      <c r="C23" s="12"/>
      <c r="D23" s="12"/>
      <c r="E23" s="12"/>
      <c r="F23" s="12"/>
      <c r="G23" s="12"/>
      <c r="H23" s="12"/>
      <c r="I23" s="12"/>
      <c r="J23" s="12"/>
      <c r="K23" s="14"/>
      <c r="L23" s="14"/>
    </row>
    <row r="24" spans="2:12">
      <c r="B24" s="17"/>
      <c r="K24" s="14"/>
      <c r="L24" s="14"/>
    </row>
  </sheetData>
  <mergeCells count="6">
    <mergeCell ref="A4:A5"/>
    <mergeCell ref="G4:H4"/>
    <mergeCell ref="B2:J2"/>
    <mergeCell ref="E4:F4"/>
    <mergeCell ref="C4:D4"/>
    <mergeCell ref="B4:B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view="pageBreakPreview" zoomScale="60" zoomScaleNormal="100" workbookViewId="0">
      <selection activeCell="I4" sqref="I4"/>
    </sheetView>
  </sheetViews>
  <sheetFormatPr defaultRowHeight="15"/>
  <cols>
    <col min="1" max="1" width="8" customWidth="1"/>
    <col min="2" max="2" width="39.28515625" customWidth="1"/>
    <col min="3" max="3" width="17" hidden="1" customWidth="1"/>
    <col min="4" max="4" width="15" hidden="1" customWidth="1"/>
    <col min="5" max="5" width="21.28515625" customWidth="1"/>
    <col min="6" max="6" width="15" hidden="1" customWidth="1"/>
    <col min="7" max="7" width="21.85546875" customWidth="1"/>
    <col min="8" max="9" width="23.28515625" customWidth="1"/>
    <col min="10" max="10" width="9.140625" style="13"/>
  </cols>
  <sheetData>
    <row r="1" spans="1:11">
      <c r="I1" s="26" t="s">
        <v>51</v>
      </c>
    </row>
    <row r="2" spans="1:11">
      <c r="B2" s="36" t="s">
        <v>37</v>
      </c>
      <c r="C2" s="36"/>
      <c r="D2" s="36"/>
      <c r="E2" s="36"/>
      <c r="F2" s="36"/>
      <c r="G2" s="36"/>
      <c r="H2" s="36"/>
      <c r="I2" s="36"/>
    </row>
    <row r="3" spans="1:11">
      <c r="E3" s="21"/>
      <c r="I3" s="26" t="s">
        <v>32</v>
      </c>
    </row>
    <row r="4" spans="1:11" ht="106.5" customHeight="1">
      <c r="A4" s="34" t="s">
        <v>2</v>
      </c>
      <c r="B4" s="39" t="s">
        <v>3</v>
      </c>
      <c r="C4" s="20" t="s">
        <v>19</v>
      </c>
      <c r="D4" s="35" t="s">
        <v>18</v>
      </c>
      <c r="E4" s="34"/>
      <c r="F4" s="35" t="s">
        <v>22</v>
      </c>
      <c r="G4" s="34"/>
      <c r="H4" s="19" t="s">
        <v>23</v>
      </c>
      <c r="I4" s="19" t="s">
        <v>27</v>
      </c>
    </row>
    <row r="5" spans="1:11">
      <c r="A5" s="34"/>
      <c r="B5" s="40"/>
      <c r="C5" s="10" t="s">
        <v>0</v>
      </c>
      <c r="D5" s="10" t="s">
        <v>0</v>
      </c>
      <c r="E5" s="10" t="s">
        <v>1</v>
      </c>
      <c r="F5" s="10" t="s">
        <v>0</v>
      </c>
      <c r="G5" s="10" t="s">
        <v>1</v>
      </c>
      <c r="H5" s="10" t="s">
        <v>0</v>
      </c>
      <c r="I5" s="10" t="s">
        <v>0</v>
      </c>
    </row>
    <row r="6" spans="1:11" ht="48.75" customHeight="1">
      <c r="A6" s="3" t="s">
        <v>13</v>
      </c>
      <c r="B6" s="27" t="s">
        <v>33</v>
      </c>
      <c r="C6" s="6">
        <v>100000</v>
      </c>
      <c r="D6" s="6">
        <f>192044.71-8000</f>
        <v>184044.71</v>
      </c>
      <c r="E6" s="6">
        <f>16338600+6335100</f>
        <v>22673700</v>
      </c>
      <c r="F6" s="6"/>
      <c r="G6" s="6">
        <v>36058700</v>
      </c>
      <c r="H6" s="6">
        <v>91341700</v>
      </c>
      <c r="I6" s="6">
        <v>0</v>
      </c>
      <c r="J6" s="14"/>
      <c r="K6" s="14"/>
    </row>
    <row r="7" spans="1:11" ht="28.5" customHeight="1">
      <c r="A7" s="3" t="s">
        <v>14</v>
      </c>
      <c r="B7" s="28" t="s">
        <v>34</v>
      </c>
      <c r="C7" s="5">
        <f>476000+60000+190000</f>
        <v>726000</v>
      </c>
      <c r="D7" s="5">
        <v>836417.94</v>
      </c>
      <c r="E7" s="5">
        <v>868900</v>
      </c>
      <c r="F7" s="5"/>
      <c r="G7" s="5">
        <v>4822400</v>
      </c>
      <c r="H7" s="5">
        <v>6267000</v>
      </c>
      <c r="I7" s="5">
        <v>0</v>
      </c>
      <c r="J7" s="14"/>
      <c r="K7" s="14"/>
    </row>
    <row r="8" spans="1:11" ht="48.75" customHeight="1">
      <c r="A8" s="3" t="s">
        <v>15</v>
      </c>
      <c r="B8" s="28" t="s">
        <v>35</v>
      </c>
      <c r="C8" s="2">
        <f>7438600-5900000</f>
        <v>1538600</v>
      </c>
      <c r="D8" s="2">
        <f>1920860+71772</f>
        <v>1992632</v>
      </c>
      <c r="E8" s="2">
        <v>0</v>
      </c>
      <c r="F8" s="2"/>
      <c r="G8" s="2">
        <v>1304600</v>
      </c>
      <c r="H8" s="2">
        <v>0</v>
      </c>
      <c r="I8" s="18">
        <v>0</v>
      </c>
      <c r="J8" s="14"/>
      <c r="K8" s="14"/>
    </row>
    <row r="9" spans="1:11" ht="46.5" customHeight="1">
      <c r="A9" s="3" t="s">
        <v>16</v>
      </c>
      <c r="B9" s="28" t="s">
        <v>36</v>
      </c>
      <c r="C9" s="2">
        <f>70000+556000</f>
        <v>626000</v>
      </c>
      <c r="D9" s="2">
        <v>543353.29</v>
      </c>
      <c r="E9" s="2">
        <v>1361400</v>
      </c>
      <c r="F9" s="2"/>
      <c r="G9" s="2">
        <v>8394100</v>
      </c>
      <c r="H9" s="2">
        <v>15146600</v>
      </c>
      <c r="I9" s="2">
        <v>0</v>
      </c>
      <c r="J9" s="14"/>
      <c r="K9" s="14"/>
    </row>
    <row r="10" spans="1:11" s="25" customFormat="1" ht="21.75" customHeight="1">
      <c r="A10" s="23"/>
      <c r="B10" s="15" t="s">
        <v>30</v>
      </c>
      <c r="C10" s="7"/>
      <c r="D10" s="7">
        <f t="shared" ref="D10:I10" si="0">SUM(D6:D9)</f>
        <v>3556447.94</v>
      </c>
      <c r="E10" s="7">
        <f t="shared" si="0"/>
        <v>24904000</v>
      </c>
      <c r="F10" s="7">
        <f t="shared" si="0"/>
        <v>0</v>
      </c>
      <c r="G10" s="7">
        <f t="shared" si="0"/>
        <v>50579800</v>
      </c>
      <c r="H10" s="7">
        <f t="shared" si="0"/>
        <v>112755300</v>
      </c>
      <c r="I10" s="7">
        <f t="shared" si="0"/>
        <v>0</v>
      </c>
      <c r="J10" s="24"/>
      <c r="K10" s="24"/>
    </row>
    <row r="11" spans="1:11" hidden="1">
      <c r="B11" s="4"/>
      <c r="C11" s="2"/>
      <c r="D11" s="2"/>
      <c r="E11" s="2"/>
      <c r="F11" s="2"/>
      <c r="G11" s="2"/>
      <c r="H11" s="2"/>
      <c r="I11" s="2"/>
      <c r="J11" s="14"/>
      <c r="K11" s="14"/>
    </row>
    <row r="12" spans="1:11" hidden="1">
      <c r="B12" s="4"/>
      <c r="C12" s="2"/>
      <c r="D12" s="2"/>
      <c r="E12" s="2"/>
      <c r="F12" s="2"/>
      <c r="G12" s="2"/>
      <c r="H12" s="2"/>
      <c r="I12" s="2"/>
      <c r="J12" s="14"/>
      <c r="K12" s="14"/>
    </row>
    <row r="13" spans="1:11" hidden="1">
      <c r="B13" s="4"/>
      <c r="C13" s="2"/>
      <c r="D13" s="2"/>
      <c r="E13" s="2"/>
      <c r="F13" s="2"/>
      <c r="G13" s="2"/>
      <c r="H13" s="2"/>
      <c r="I13" s="2"/>
      <c r="J13" s="14"/>
      <c r="K13" s="14"/>
    </row>
    <row r="14" spans="1:11" hidden="1">
      <c r="B14" s="4"/>
      <c r="C14" s="2"/>
      <c r="D14" s="2"/>
      <c r="E14" s="2"/>
      <c r="F14" s="2"/>
      <c r="G14" s="2"/>
      <c r="H14" s="2"/>
      <c r="I14" s="2"/>
      <c r="J14" s="14"/>
      <c r="K14" s="14"/>
    </row>
    <row r="15" spans="1:11" hidden="1">
      <c r="B15" s="4" t="s">
        <v>5</v>
      </c>
      <c r="C15" s="2"/>
      <c r="D15" s="2"/>
      <c r="E15" s="2"/>
      <c r="F15" s="2"/>
      <c r="G15" s="2"/>
      <c r="H15" s="2"/>
      <c r="I15" s="2"/>
      <c r="J15" s="14"/>
      <c r="K15" s="14"/>
    </row>
    <row r="16" spans="1:11" hidden="1">
      <c r="B16" s="4"/>
      <c r="C16" s="2"/>
      <c r="D16" s="2"/>
      <c r="E16" s="2"/>
      <c r="F16" s="2"/>
      <c r="G16" s="2"/>
      <c r="H16" s="2"/>
      <c r="I16" s="2"/>
      <c r="J16" s="14"/>
      <c r="K16" s="14"/>
    </row>
    <row r="17" spans="1:11" hidden="1">
      <c r="B17" s="4" t="s">
        <v>6</v>
      </c>
      <c r="C17" s="2"/>
      <c r="D17" s="2"/>
      <c r="E17" s="2"/>
      <c r="F17" s="2"/>
      <c r="G17" s="2"/>
      <c r="H17" s="2"/>
      <c r="I17" s="2"/>
      <c r="J17" s="14"/>
      <c r="K17" s="14"/>
    </row>
    <row r="18" spans="1:11" ht="30" hidden="1">
      <c r="B18" s="4" t="s">
        <v>7</v>
      </c>
      <c r="C18" s="2"/>
      <c r="D18" s="2"/>
      <c r="E18" s="2"/>
      <c r="F18" s="2"/>
      <c r="G18" s="2"/>
      <c r="H18" s="2"/>
      <c r="I18" s="2"/>
      <c r="J18" s="14"/>
      <c r="K18" s="14"/>
    </row>
    <row r="19" spans="1:11" hidden="1">
      <c r="B19" s="4" t="s">
        <v>8</v>
      </c>
      <c r="C19" s="2"/>
      <c r="D19" s="2"/>
      <c r="E19" s="2"/>
      <c r="F19" s="2"/>
      <c r="G19" s="2"/>
      <c r="H19" s="2"/>
      <c r="I19" s="2"/>
      <c r="J19" s="14"/>
      <c r="K19" s="14"/>
    </row>
    <row r="20" spans="1:11" ht="30" hidden="1">
      <c r="B20" s="11" t="s">
        <v>9</v>
      </c>
      <c r="C20" s="12"/>
      <c r="D20" s="12"/>
      <c r="E20" s="12"/>
      <c r="F20" s="12"/>
      <c r="G20" s="12"/>
      <c r="H20" s="12"/>
      <c r="I20" s="12"/>
      <c r="J20" s="14"/>
      <c r="K20" s="14"/>
    </row>
    <row r="21" spans="1:11">
      <c r="B21" s="17"/>
      <c r="J21" s="14"/>
      <c r="K21" s="14"/>
    </row>
    <row r="22" spans="1:11">
      <c r="A22" s="29" t="s">
        <v>38</v>
      </c>
    </row>
  </sheetData>
  <mergeCells count="5">
    <mergeCell ref="B2:I2"/>
    <mergeCell ref="A4:A5"/>
    <mergeCell ref="B4:B5"/>
    <mergeCell ref="D4:E4"/>
    <mergeCell ref="F4:G4"/>
  </mergeCells>
  <phoneticPr fontId="11" type="noConversion"/>
  <pageMargins left="0.7" right="0.7" top="0.75" bottom="0.75" header="0.3" footer="0.3"/>
  <pageSetup paperSize="9" scale="9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view="pageBreakPreview" zoomScale="60" zoomScaleNormal="85" workbookViewId="0">
      <selection activeCell="B4" sqref="B4:B5"/>
    </sheetView>
  </sheetViews>
  <sheetFormatPr defaultRowHeight="15"/>
  <cols>
    <col min="1" max="1" width="8" customWidth="1"/>
    <col min="2" max="2" width="44.85546875" customWidth="1"/>
    <col min="3" max="3" width="17" hidden="1" customWidth="1"/>
    <col min="4" max="4" width="15" hidden="1" customWidth="1"/>
    <col min="5" max="5" width="32.28515625" customWidth="1"/>
    <col min="6" max="6" width="15" hidden="1" customWidth="1"/>
    <col min="7" max="7" width="32.7109375" customWidth="1"/>
    <col min="8" max="8" width="31.42578125" customWidth="1"/>
    <col min="9" max="9" width="31.5703125" customWidth="1"/>
    <col min="10" max="10" width="9.140625" style="13"/>
  </cols>
  <sheetData>
    <row r="1" spans="1:11">
      <c r="I1" s="26" t="s">
        <v>49</v>
      </c>
    </row>
    <row r="2" spans="1:11">
      <c r="B2" s="36" t="s">
        <v>39</v>
      </c>
      <c r="C2" s="36"/>
      <c r="D2" s="36"/>
      <c r="E2" s="36"/>
      <c r="F2" s="36"/>
      <c r="G2" s="36"/>
      <c r="H2" s="36"/>
      <c r="I2" s="36"/>
    </row>
    <row r="3" spans="1:11">
      <c r="E3" s="21"/>
      <c r="I3" s="26" t="s">
        <v>32</v>
      </c>
    </row>
    <row r="4" spans="1:11" ht="69" customHeight="1">
      <c r="A4" s="34" t="s">
        <v>2</v>
      </c>
      <c r="B4" s="39" t="s">
        <v>3</v>
      </c>
      <c r="C4" s="20" t="s">
        <v>19</v>
      </c>
      <c r="D4" s="35" t="s">
        <v>18</v>
      </c>
      <c r="E4" s="34"/>
      <c r="F4" s="35" t="s">
        <v>22</v>
      </c>
      <c r="G4" s="34"/>
      <c r="H4" s="19" t="s">
        <v>52</v>
      </c>
      <c r="I4" s="19" t="s">
        <v>53</v>
      </c>
    </row>
    <row r="5" spans="1:11">
      <c r="A5" s="34"/>
      <c r="B5" s="40"/>
      <c r="C5" s="10" t="s">
        <v>0</v>
      </c>
      <c r="D5" s="10" t="s">
        <v>0</v>
      </c>
      <c r="E5" s="10" t="s">
        <v>1</v>
      </c>
      <c r="F5" s="10" t="s">
        <v>0</v>
      </c>
      <c r="G5" s="10" t="s">
        <v>1</v>
      </c>
      <c r="H5" s="10" t="s">
        <v>0</v>
      </c>
      <c r="I5" s="10" t="s">
        <v>0</v>
      </c>
    </row>
    <row r="6" spans="1:11" ht="48.75" customHeight="1">
      <c r="A6" s="3" t="s">
        <v>13</v>
      </c>
      <c r="B6" s="16" t="s">
        <v>43</v>
      </c>
      <c r="C6" s="6">
        <v>100000</v>
      </c>
      <c r="D6" s="6">
        <f>192044.71-8000</f>
        <v>184044.71</v>
      </c>
      <c r="E6" s="6">
        <f>E7+E8</f>
        <v>259398000</v>
      </c>
      <c r="F6" s="6">
        <f>F7+F8</f>
        <v>0</v>
      </c>
      <c r="G6" s="6">
        <f>G7+G8</f>
        <v>419524000</v>
      </c>
      <c r="H6" s="6">
        <f>H7+H8</f>
        <v>431355300</v>
      </c>
      <c r="I6" s="6">
        <f>I7+I8</f>
        <v>485526600</v>
      </c>
      <c r="J6" s="14"/>
      <c r="K6" s="14"/>
    </row>
    <row r="7" spans="1:11" s="26" customFormat="1" ht="18.75" customHeight="1">
      <c r="A7" s="30"/>
      <c r="B7" s="31" t="s">
        <v>41</v>
      </c>
      <c r="C7" s="32"/>
      <c r="D7" s="32"/>
      <c r="E7" s="32">
        <v>259398000</v>
      </c>
      <c r="F7" s="32"/>
      <c r="G7" s="32">
        <v>419524000</v>
      </c>
      <c r="H7" s="32">
        <v>431355300</v>
      </c>
      <c r="I7" s="32">
        <v>386314500</v>
      </c>
      <c r="J7" s="33"/>
      <c r="K7" s="33"/>
    </row>
    <row r="8" spans="1:11" s="26" customFormat="1" ht="16.5" customHeight="1">
      <c r="A8" s="30"/>
      <c r="B8" s="31" t="s">
        <v>42</v>
      </c>
      <c r="C8" s="32"/>
      <c r="D8" s="32"/>
      <c r="E8" s="32"/>
      <c r="F8" s="32"/>
      <c r="G8" s="32"/>
      <c r="H8" s="32"/>
      <c r="I8" s="32">
        <v>99212100</v>
      </c>
      <c r="J8" s="33"/>
      <c r="K8" s="33"/>
    </row>
    <row r="9" spans="1:11" ht="49.5" customHeight="1">
      <c r="A9" s="3" t="s">
        <v>14</v>
      </c>
      <c r="B9" s="16" t="s">
        <v>44</v>
      </c>
      <c r="C9" s="5">
        <f>476000+60000+190000</f>
        <v>726000</v>
      </c>
      <c r="D9" s="5">
        <v>836417.94</v>
      </c>
      <c r="E9" s="6">
        <f>E10+E11</f>
        <v>514283600</v>
      </c>
      <c r="F9" s="6">
        <f>F10+F11</f>
        <v>0</v>
      </c>
      <c r="G9" s="6">
        <f>G10+G11</f>
        <v>516505800</v>
      </c>
      <c r="H9" s="6">
        <f>H10+H11</f>
        <v>543344100</v>
      </c>
      <c r="I9" s="6">
        <f>I10+I11</f>
        <v>567725400</v>
      </c>
      <c r="J9" s="14"/>
      <c r="K9" s="14"/>
    </row>
    <row r="10" spans="1:11" s="26" customFormat="1" ht="18.75" customHeight="1">
      <c r="A10" s="30"/>
      <c r="B10" s="31" t="s">
        <v>41</v>
      </c>
      <c r="C10" s="32"/>
      <c r="D10" s="32"/>
      <c r="E10" s="32">
        <v>473980800</v>
      </c>
      <c r="F10" s="32"/>
      <c r="G10" s="32">
        <v>470063000</v>
      </c>
      <c r="H10" s="32">
        <v>491268300</v>
      </c>
      <c r="I10" s="32">
        <v>517642800</v>
      </c>
      <c r="J10" s="33"/>
      <c r="K10" s="33"/>
    </row>
    <row r="11" spans="1:11" s="26" customFormat="1" ht="16.5" customHeight="1">
      <c r="A11" s="30"/>
      <c r="B11" s="31" t="s">
        <v>42</v>
      </c>
      <c r="C11" s="32"/>
      <c r="D11" s="32"/>
      <c r="E11" s="32">
        <v>40302800</v>
      </c>
      <c r="F11" s="32"/>
      <c r="G11" s="32">
        <v>46442800</v>
      </c>
      <c r="H11" s="32">
        <v>52075800</v>
      </c>
      <c r="I11" s="32">
        <v>50082600</v>
      </c>
      <c r="J11" s="33"/>
      <c r="K11" s="33"/>
    </row>
    <row r="12" spans="1:11" ht="45" customHeight="1">
      <c r="A12" s="3" t="s">
        <v>15</v>
      </c>
      <c r="B12" s="16" t="s">
        <v>40</v>
      </c>
      <c r="C12" s="2">
        <f>7438600-5900000</f>
        <v>1538600</v>
      </c>
      <c r="D12" s="2">
        <f>1920860+71772</f>
        <v>1992632</v>
      </c>
      <c r="E12" s="6">
        <f>E13+E14</f>
        <v>46220800</v>
      </c>
      <c r="F12" s="6">
        <f>F13+F14</f>
        <v>0</v>
      </c>
      <c r="G12" s="6">
        <f>G13+G14</f>
        <v>48049200</v>
      </c>
      <c r="H12" s="6">
        <f>H13+H14</f>
        <v>50157400</v>
      </c>
      <c r="I12" s="6">
        <f>I13+I14</f>
        <v>49405000</v>
      </c>
      <c r="J12" s="14"/>
      <c r="K12" s="14"/>
    </row>
    <row r="13" spans="1:11" s="26" customFormat="1" ht="18.75" customHeight="1">
      <c r="A13" s="30"/>
      <c r="B13" s="31" t="s">
        <v>41</v>
      </c>
      <c r="C13" s="32"/>
      <c r="D13" s="32"/>
      <c r="E13" s="32">
        <v>0</v>
      </c>
      <c r="F13" s="32"/>
      <c r="G13" s="32">
        <v>596500</v>
      </c>
      <c r="H13" s="32">
        <v>1459800</v>
      </c>
      <c r="I13" s="32">
        <v>1478400</v>
      </c>
      <c r="J13" s="33"/>
      <c r="K13" s="33"/>
    </row>
    <row r="14" spans="1:11" s="26" customFormat="1" ht="16.5" customHeight="1">
      <c r="A14" s="30"/>
      <c r="B14" s="31" t="s">
        <v>42</v>
      </c>
      <c r="C14" s="32"/>
      <c r="D14" s="32"/>
      <c r="E14" s="32">
        <v>46220800</v>
      </c>
      <c r="F14" s="32"/>
      <c r="G14" s="32">
        <v>47452700</v>
      </c>
      <c r="H14" s="32">
        <v>48697600</v>
      </c>
      <c r="I14" s="32">
        <v>47926600</v>
      </c>
      <c r="J14" s="33"/>
      <c r="K14" s="33"/>
    </row>
    <row r="15" spans="1:11" ht="36.75" customHeight="1">
      <c r="A15" s="3" t="s">
        <v>16</v>
      </c>
      <c r="B15" s="16" t="s">
        <v>45</v>
      </c>
      <c r="C15" s="2">
        <f>70000+556000</f>
        <v>626000</v>
      </c>
      <c r="D15" s="2">
        <v>543353.29</v>
      </c>
      <c r="E15" s="2">
        <v>16434300</v>
      </c>
      <c r="F15" s="2"/>
      <c r="G15" s="2">
        <v>16522900</v>
      </c>
      <c r="H15" s="2">
        <v>16783800</v>
      </c>
      <c r="I15" s="2">
        <v>16708000</v>
      </c>
      <c r="J15" s="14"/>
      <c r="K15" s="14"/>
    </row>
    <row r="16" spans="1:11" s="25" customFormat="1" ht="21.75" customHeight="1">
      <c r="A16" s="23"/>
      <c r="B16" s="15" t="s">
        <v>30</v>
      </c>
      <c r="C16" s="7"/>
      <c r="D16" s="7">
        <f>SUM(D6:D15)</f>
        <v>3556447.94</v>
      </c>
      <c r="E16" s="7">
        <f>E6+E9+E12+E15</f>
        <v>836336700</v>
      </c>
      <c r="F16" s="7">
        <f>F6+F9+F12+F15</f>
        <v>0</v>
      </c>
      <c r="G16" s="7">
        <f>G6+G9+G12+G15</f>
        <v>1000601900</v>
      </c>
      <c r="H16" s="7">
        <f>H6+H9+H12+H15</f>
        <v>1041640600</v>
      </c>
      <c r="I16" s="7">
        <f>I6+I9+I12+I15</f>
        <v>1119365000</v>
      </c>
      <c r="J16" s="24"/>
      <c r="K16" s="24"/>
    </row>
    <row r="17" spans="1:11" hidden="1">
      <c r="B17" s="4"/>
      <c r="C17" s="2"/>
      <c r="D17" s="2"/>
      <c r="E17" s="2"/>
      <c r="F17" s="2"/>
      <c r="G17" s="2"/>
      <c r="H17" s="2"/>
      <c r="I17" s="2"/>
      <c r="J17" s="14"/>
      <c r="K17" s="14"/>
    </row>
    <row r="18" spans="1:11" hidden="1">
      <c r="B18" s="4"/>
      <c r="C18" s="2"/>
      <c r="D18" s="2"/>
      <c r="E18" s="2"/>
      <c r="F18" s="2"/>
      <c r="G18" s="2"/>
      <c r="H18" s="2"/>
      <c r="I18" s="2"/>
      <c r="J18" s="14"/>
      <c r="K18" s="14"/>
    </row>
    <row r="19" spans="1:11" hidden="1">
      <c r="B19" s="4"/>
      <c r="C19" s="2"/>
      <c r="D19" s="2"/>
      <c r="E19" s="2"/>
      <c r="F19" s="2"/>
      <c r="G19" s="2"/>
      <c r="H19" s="2"/>
      <c r="I19" s="2"/>
      <c r="J19" s="14"/>
      <c r="K19" s="14"/>
    </row>
    <row r="20" spans="1:11" hidden="1">
      <c r="B20" s="4"/>
      <c r="C20" s="2"/>
      <c r="D20" s="2"/>
      <c r="E20" s="2"/>
      <c r="F20" s="2"/>
      <c r="G20" s="2"/>
      <c r="H20" s="2"/>
      <c r="I20" s="2"/>
      <c r="J20" s="14"/>
      <c r="K20" s="14"/>
    </row>
    <row r="21" spans="1:11" hidden="1">
      <c r="B21" s="4" t="s">
        <v>5</v>
      </c>
      <c r="C21" s="2"/>
      <c r="D21" s="2"/>
      <c r="E21" s="2"/>
      <c r="F21" s="2"/>
      <c r="G21" s="2"/>
      <c r="H21" s="2"/>
      <c r="I21" s="2"/>
      <c r="J21" s="14"/>
      <c r="K21" s="14"/>
    </row>
    <row r="22" spans="1:11" hidden="1">
      <c r="B22" s="4"/>
      <c r="C22" s="2"/>
      <c r="D22" s="2"/>
      <c r="E22" s="2"/>
      <c r="F22" s="2"/>
      <c r="G22" s="2"/>
      <c r="H22" s="2"/>
      <c r="I22" s="2"/>
      <c r="J22" s="14"/>
      <c r="K22" s="14"/>
    </row>
    <row r="23" spans="1:11" hidden="1">
      <c r="B23" s="4" t="s">
        <v>6</v>
      </c>
      <c r="C23" s="2"/>
      <c r="D23" s="2"/>
      <c r="E23" s="2"/>
      <c r="F23" s="2"/>
      <c r="G23" s="2"/>
      <c r="H23" s="2"/>
      <c r="I23" s="2"/>
      <c r="J23" s="14"/>
      <c r="K23" s="14"/>
    </row>
    <row r="24" spans="1:11" ht="30" hidden="1">
      <c r="B24" s="4" t="s">
        <v>7</v>
      </c>
      <c r="C24" s="2"/>
      <c r="D24" s="2"/>
      <c r="E24" s="2"/>
      <c r="F24" s="2"/>
      <c r="G24" s="2"/>
      <c r="H24" s="2"/>
      <c r="I24" s="2"/>
      <c r="J24" s="14"/>
      <c r="K24" s="14"/>
    </row>
    <row r="25" spans="1:11" hidden="1">
      <c r="B25" s="4" t="s">
        <v>8</v>
      </c>
      <c r="C25" s="2"/>
      <c r="D25" s="2"/>
      <c r="E25" s="2"/>
      <c r="F25" s="2"/>
      <c r="G25" s="2"/>
      <c r="H25" s="2"/>
      <c r="I25" s="2"/>
      <c r="J25" s="14"/>
      <c r="K25" s="14"/>
    </row>
    <row r="26" spans="1:11" ht="30" hidden="1">
      <c r="B26" s="11" t="s">
        <v>9</v>
      </c>
      <c r="C26" s="12"/>
      <c r="D26" s="12"/>
      <c r="E26" s="12"/>
      <c r="F26" s="12"/>
      <c r="G26" s="12"/>
      <c r="H26" s="12"/>
      <c r="I26" s="12"/>
      <c r="J26" s="14"/>
      <c r="K26" s="14"/>
    </row>
    <row r="27" spans="1:11">
      <c r="B27" s="17"/>
      <c r="J27" s="14"/>
      <c r="K27" s="14"/>
    </row>
    <row r="28" spans="1:11">
      <c r="A28" s="29" t="s">
        <v>46</v>
      </c>
    </row>
    <row r="29" spans="1:11">
      <c r="A29" s="29" t="s">
        <v>47</v>
      </c>
    </row>
    <row r="30" spans="1:11">
      <c r="A30" s="29" t="s">
        <v>48</v>
      </c>
    </row>
  </sheetData>
  <mergeCells count="5">
    <mergeCell ref="B2:I2"/>
    <mergeCell ref="A4:A5"/>
    <mergeCell ref="B4:B5"/>
    <mergeCell ref="D4:E4"/>
    <mergeCell ref="F4:G4"/>
  </mergeCells>
  <phoneticPr fontId="11" type="noConversion"/>
  <pageMargins left="0.7" right="0.7" top="0.75" bottom="0.75" header="0.3" footer="0.3"/>
  <pageSetup paperSize="9" scale="7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по программам</vt:lpstr>
      <vt:lpstr>ремонты</vt:lpstr>
      <vt:lpstr>МЗ учреждений</vt:lpstr>
      <vt:lpstr>'МЗ учреждений'!Область_печати</vt:lpstr>
      <vt:lpstr>'по программам'!Область_печати</vt:lpstr>
      <vt:lpstr>ремонты!Область_печати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2016-11-08T05:35:44Z</cp:lastPrinted>
  <dcterms:created xsi:type="dcterms:W3CDTF">2006-09-28T05:33:49Z</dcterms:created>
  <dcterms:modified xsi:type="dcterms:W3CDTF">2016-11-08T05:35:47Z</dcterms:modified>
</cp:coreProperties>
</file>