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Y35" i="4" l="1"/>
  <c r="Y36" i="4"/>
  <c r="Y37" i="4" l="1"/>
  <c r="Y38" i="4"/>
  <c r="AG15" i="4" l="1"/>
  <c r="AD15" i="4"/>
  <c r="AM54" i="4"/>
  <c r="AM52" i="4"/>
  <c r="AJ54" i="4"/>
  <c r="AJ52" i="4"/>
  <c r="AG54" i="4"/>
  <c r="AG53" i="4"/>
  <c r="AG52" i="4"/>
  <c r="AD53" i="4"/>
  <c r="F53" i="4" s="1"/>
  <c r="AD54" i="4"/>
  <c r="AD52" i="4"/>
  <c r="AA54" i="4"/>
  <c r="AA52" i="4"/>
  <c r="Y54" i="4"/>
  <c r="Y52" i="4"/>
  <c r="X54" i="4"/>
  <c r="X52" i="4"/>
  <c r="V54" i="4"/>
  <c r="V52" i="4"/>
  <c r="U52" i="4"/>
  <c r="U54" i="4"/>
  <c r="AM56" i="4"/>
  <c r="AM58" i="4"/>
  <c r="AM65" i="4"/>
  <c r="AM62" i="4"/>
  <c r="AJ65" i="4"/>
  <c r="AJ62" i="4"/>
  <c r="AG65" i="4"/>
  <c r="AG63" i="4"/>
  <c r="AE65" i="4"/>
  <c r="AE63" i="4"/>
  <c r="G63" i="4" s="1"/>
  <c r="AE62" i="4"/>
  <c r="AD63" i="4"/>
  <c r="AD65" i="4"/>
  <c r="AB62" i="4"/>
  <c r="AB65" i="4"/>
  <c r="AA62" i="4"/>
  <c r="AA65" i="4"/>
  <c r="Z65" i="4"/>
  <c r="Z62" i="4"/>
  <c r="Y62" i="4"/>
  <c r="Y65" i="4"/>
  <c r="X62" i="4"/>
  <c r="X65" i="4"/>
  <c r="V62" i="4"/>
  <c r="G62" i="4" s="1"/>
  <c r="U62" i="4"/>
  <c r="V65" i="4"/>
  <c r="U65" i="4"/>
  <c r="AG39" i="4"/>
  <c r="AG40" i="4"/>
  <c r="G65" i="4"/>
  <c r="G64" i="4"/>
  <c r="F64" i="4"/>
  <c r="F81" i="4"/>
  <c r="F80" i="4"/>
  <c r="F79" i="4"/>
  <c r="F78" i="4"/>
  <c r="G81" i="4"/>
  <c r="G80" i="4"/>
  <c r="G79" i="4"/>
  <c r="G78" i="4"/>
  <c r="F65" i="4" l="1"/>
  <c r="F63" i="4"/>
  <c r="F61" i="4"/>
  <c r="F60" i="4"/>
  <c r="G77" i="4" l="1"/>
  <c r="G76" i="4"/>
  <c r="F77" i="4"/>
  <c r="F76" i="4"/>
  <c r="Z46" i="4" l="1"/>
  <c r="Z47" i="4"/>
  <c r="Z48" i="4"/>
  <c r="Z49" i="4"/>
  <c r="Z29" i="4" l="1"/>
  <c r="Z30" i="4"/>
  <c r="AM30" i="4"/>
  <c r="AJ30" i="4"/>
  <c r="X30" i="4"/>
  <c r="U30" i="4"/>
  <c r="AA30" i="4" l="1"/>
  <c r="AA28" i="4" s="1"/>
  <c r="Z31" i="4"/>
  <c r="Z32" i="4"/>
  <c r="Y28" i="4"/>
  <c r="Y22" i="4" l="1"/>
  <c r="Z22" i="4" s="1"/>
  <c r="Z28" i="4"/>
  <c r="G70" i="4"/>
  <c r="F71" i="4"/>
  <c r="AG70" i="4"/>
  <c r="AG62" i="4" s="1"/>
  <c r="AD70" i="4"/>
  <c r="F67" i="4"/>
  <c r="AD66" i="4"/>
  <c r="Z42" i="4"/>
  <c r="Z43" i="4"/>
  <c r="X37" i="4"/>
  <c r="Z37" i="4" s="1"/>
  <c r="X38" i="4"/>
  <c r="Z38" i="4" s="1"/>
  <c r="F66" i="4" l="1"/>
  <c r="AD62" i="4"/>
  <c r="F62" i="4" s="1"/>
  <c r="S16" i="4"/>
  <c r="Q16" i="4"/>
  <c r="G53" i="4"/>
  <c r="W66" i="4"/>
  <c r="W69" i="4"/>
  <c r="G54" i="4" l="1"/>
  <c r="G52" i="4"/>
  <c r="G66" i="4"/>
  <c r="H66" i="4"/>
  <c r="W30" i="4" l="1"/>
  <c r="V20" i="4"/>
  <c r="U21" i="4"/>
  <c r="V22" i="4"/>
  <c r="V27" i="4"/>
  <c r="V28" i="4"/>
  <c r="W31" i="4"/>
  <c r="V31" i="4"/>
  <c r="W32" i="4"/>
  <c r="I14" i="4"/>
  <c r="I56" i="4"/>
  <c r="J56" i="4"/>
  <c r="K56" i="4"/>
  <c r="L56" i="4"/>
  <c r="M56" i="4"/>
  <c r="N56" i="4"/>
  <c r="O56" i="4"/>
  <c r="P56" i="4"/>
  <c r="Q56" i="4"/>
  <c r="R56" i="4"/>
  <c r="S56" i="4"/>
  <c r="T56" i="4"/>
  <c r="AP56" i="4"/>
  <c r="G74" i="4"/>
  <c r="G75" i="4"/>
  <c r="F74" i="4"/>
  <c r="F75" i="4"/>
  <c r="G46" i="4"/>
  <c r="G47" i="4"/>
  <c r="G48" i="4"/>
  <c r="G49" i="4"/>
  <c r="W46" i="4"/>
  <c r="W47" i="4"/>
  <c r="W48" i="4"/>
  <c r="V46" i="4"/>
  <c r="V47" i="4"/>
  <c r="V48" i="4"/>
  <c r="U48" i="4"/>
  <c r="W49" i="4"/>
  <c r="V39" i="4"/>
  <c r="V37" i="4" s="1"/>
  <c r="W37" i="4" s="1"/>
  <c r="W35" i="4" s="1"/>
  <c r="V38" i="4"/>
  <c r="W38" i="4" s="1"/>
  <c r="W36" i="4" s="1"/>
  <c r="U38" i="4"/>
  <c r="U37" i="4"/>
  <c r="W42" i="4"/>
  <c r="V42" i="4"/>
  <c r="U42" i="4"/>
  <c r="W43" i="4"/>
  <c r="V36" i="4" l="1"/>
  <c r="V16" i="4" s="1"/>
  <c r="W29" i="4"/>
  <c r="H74" i="4"/>
  <c r="H75" i="4"/>
  <c r="T30" i="4" l="1"/>
  <c r="G73" i="4"/>
  <c r="F73" i="4"/>
  <c r="F70" i="4"/>
  <c r="H70" i="4" s="1"/>
  <c r="G69" i="4"/>
  <c r="F69" i="4"/>
  <c r="AQ58" i="4"/>
  <c r="AP58" i="4"/>
  <c r="AN58" i="4"/>
  <c r="AK58" i="4"/>
  <c r="AH58" i="4"/>
  <c r="AE58" i="4"/>
  <c r="AB58" i="4"/>
  <c r="G58" i="4"/>
  <c r="AQ56" i="4"/>
  <c r="AN56" i="4"/>
  <c r="AK56" i="4"/>
  <c r="AH56" i="4"/>
  <c r="AE56" i="4"/>
  <c r="AB56" i="4"/>
  <c r="G56" i="4"/>
  <c r="F56" i="4"/>
  <c r="F49" i="4"/>
  <c r="H49" i="4" s="1"/>
  <c r="F48" i="4"/>
  <c r="H48" i="4" s="1"/>
  <c r="AP47" i="4"/>
  <c r="AM47" i="4"/>
  <c r="AD47" i="4"/>
  <c r="AA47" i="4"/>
  <c r="X47" i="4"/>
  <c r="U47" i="4"/>
  <c r="S47" i="4"/>
  <c r="O47" i="4"/>
  <c r="AD46" i="4"/>
  <c r="AA46" i="4"/>
  <c r="X46" i="4"/>
  <c r="U46" i="4"/>
  <c r="S46" i="4"/>
  <c r="R46" i="4"/>
  <c r="O46" i="4"/>
  <c r="G43" i="4"/>
  <c r="F43" i="4"/>
  <c r="G42" i="4"/>
  <c r="F42" i="4"/>
  <c r="G40" i="4"/>
  <c r="F40" i="4"/>
  <c r="G39" i="4"/>
  <c r="F39" i="4"/>
  <c r="AG38" i="4"/>
  <c r="AD38" i="4"/>
  <c r="AA38" i="4"/>
  <c r="P38" i="4"/>
  <c r="P37" i="4" s="1"/>
  <c r="O38" i="4"/>
  <c r="G38" i="4"/>
  <c r="AG37" i="4"/>
  <c r="AG35" i="4" s="1"/>
  <c r="AD37" i="4"/>
  <c r="AA37" i="4"/>
  <c r="AA35" i="4" s="1"/>
  <c r="U35" i="4"/>
  <c r="O37" i="4"/>
  <c r="O35" i="4" s="1"/>
  <c r="AQ36" i="4"/>
  <c r="AP36" i="4"/>
  <c r="AN36" i="4"/>
  <c r="AM36" i="4"/>
  <c r="AK36" i="4"/>
  <c r="AJ36" i="4"/>
  <c r="AH36" i="4"/>
  <c r="AG36" i="4"/>
  <c r="AE36" i="4"/>
  <c r="AD36" i="4"/>
  <c r="AB36" i="4"/>
  <c r="AA36" i="4"/>
  <c r="X36" i="4"/>
  <c r="U36" i="4"/>
  <c r="S36" i="4"/>
  <c r="R36" i="4"/>
  <c r="P36" i="4"/>
  <c r="O36" i="4"/>
  <c r="M36" i="4"/>
  <c r="L36" i="4"/>
  <c r="J36" i="4"/>
  <c r="I36" i="4"/>
  <c r="AQ35" i="4"/>
  <c r="AP35" i="4"/>
  <c r="AN35" i="4"/>
  <c r="AM35" i="4"/>
  <c r="AK35" i="4"/>
  <c r="AJ35" i="4"/>
  <c r="AH35" i="4"/>
  <c r="AE35" i="4"/>
  <c r="AD35" i="4"/>
  <c r="AB35" i="4"/>
  <c r="X35" i="4"/>
  <c r="X14" i="4" s="1"/>
  <c r="V35" i="4"/>
  <c r="V14" i="4" s="1"/>
  <c r="S35" i="4"/>
  <c r="R35" i="4"/>
  <c r="M35" i="4"/>
  <c r="L35" i="4"/>
  <c r="J35" i="4"/>
  <c r="I35" i="4"/>
  <c r="T32" i="4"/>
  <c r="Q32" i="4"/>
  <c r="N32" i="4"/>
  <c r="K32" i="4"/>
  <c r="G32" i="4"/>
  <c r="F32" i="4"/>
  <c r="G31" i="4"/>
  <c r="F31" i="4"/>
  <c r="Q30" i="4"/>
  <c r="N30" i="4"/>
  <c r="K30" i="4"/>
  <c r="G30" i="4"/>
  <c r="F30" i="4"/>
  <c r="AQ29" i="4"/>
  <c r="AP29" i="4"/>
  <c r="AP27" i="4" s="1"/>
  <c r="AP20" i="4" s="1"/>
  <c r="AP14" i="4" s="1"/>
  <c r="AN29" i="4"/>
  <c r="AM29" i="4"/>
  <c r="AM27" i="4" s="1"/>
  <c r="AM20" i="4" s="1"/>
  <c r="AM14" i="4" s="1"/>
  <c r="AK29" i="4"/>
  <c r="AJ29" i="4"/>
  <c r="AH29" i="4"/>
  <c r="AG29" i="4"/>
  <c r="AE29" i="4"/>
  <c r="AD29" i="4"/>
  <c r="AB29" i="4"/>
  <c r="AA29" i="4"/>
  <c r="AA27" i="4" s="1"/>
  <c r="AA20" i="4" s="1"/>
  <c r="Y29" i="4"/>
  <c r="Y27" i="4" s="1"/>
  <c r="X29" i="4"/>
  <c r="V29" i="4"/>
  <c r="U29" i="4"/>
  <c r="S29" i="4"/>
  <c r="R29" i="4"/>
  <c r="R27" i="4" s="1"/>
  <c r="R20" i="4" s="1"/>
  <c r="R14" i="4" s="1"/>
  <c r="P29" i="4"/>
  <c r="O29" i="4"/>
  <c r="M29" i="4"/>
  <c r="L29" i="4"/>
  <c r="L27" i="4" s="1"/>
  <c r="J29" i="4"/>
  <c r="I29" i="4"/>
  <c r="AP28" i="4"/>
  <c r="AM28" i="4"/>
  <c r="AM22" i="4" s="1"/>
  <c r="AM16" i="4" s="1"/>
  <c r="AJ28" i="4"/>
  <c r="AG28" i="4"/>
  <c r="AG22" i="4" s="1"/>
  <c r="AD28" i="4"/>
  <c r="AA22" i="4"/>
  <c r="X28" i="4"/>
  <c r="X22" i="4" s="1"/>
  <c r="X16" i="4" s="1"/>
  <c r="U28" i="4"/>
  <c r="S28" i="4"/>
  <c r="R28" i="4"/>
  <c r="P28" i="4"/>
  <c r="O28" i="4"/>
  <c r="O22" i="4" s="1"/>
  <c r="M28" i="4"/>
  <c r="L28" i="4"/>
  <c r="J28" i="4"/>
  <c r="G28" i="4" s="1"/>
  <c r="I28" i="4"/>
  <c r="AJ27" i="4"/>
  <c r="AG27" i="4"/>
  <c r="AD27" i="4"/>
  <c r="X27" i="4"/>
  <c r="U27" i="4"/>
  <c r="W27" i="4" s="1"/>
  <c r="S27" i="4"/>
  <c r="T27" i="4" s="1"/>
  <c r="O27" i="4"/>
  <c r="M27" i="4"/>
  <c r="N27" i="4" s="1"/>
  <c r="J27" i="4"/>
  <c r="I27" i="4"/>
  <c r="G26" i="4"/>
  <c r="F26" i="4"/>
  <c r="G25" i="4"/>
  <c r="F25" i="4"/>
  <c r="AP24" i="4"/>
  <c r="G24" i="4"/>
  <c r="F24" i="4"/>
  <c r="G23" i="4"/>
  <c r="F23" i="4"/>
  <c r="AP22" i="4"/>
  <c r="AJ22" i="4"/>
  <c r="AJ16" i="4" s="1"/>
  <c r="AD22" i="4"/>
  <c r="R22" i="4"/>
  <c r="R16" i="4" s="1"/>
  <c r="P22" i="4"/>
  <c r="L22" i="4"/>
  <c r="I22" i="4"/>
  <c r="I16" i="4" s="1"/>
  <c r="AP21" i="4"/>
  <c r="AD21" i="4"/>
  <c r="G21" i="4"/>
  <c r="AJ20" i="4"/>
  <c r="AG20" i="4"/>
  <c r="AD20" i="4"/>
  <c r="X20" i="4"/>
  <c r="U20" i="4"/>
  <c r="U14" i="4" s="1"/>
  <c r="S20" i="4"/>
  <c r="T20" i="4" s="1"/>
  <c r="O20" i="4"/>
  <c r="M20" i="4"/>
  <c r="J20" i="4"/>
  <c r="J14" i="4" s="1"/>
  <c r="I20" i="4"/>
  <c r="AP16" i="4"/>
  <c r="Y16" i="4"/>
  <c r="G16" i="4" s="1"/>
  <c r="T16" i="4"/>
  <c r="P16" i="4"/>
  <c r="L16" i="4"/>
  <c r="AP15" i="4"/>
  <c r="G15" i="4"/>
  <c r="AJ14" i="4"/>
  <c r="AG14" i="4"/>
  <c r="S14" i="4"/>
  <c r="T14" i="4" s="1"/>
  <c r="O14" i="4"/>
  <c r="M14" i="4"/>
  <c r="K14" i="4"/>
  <c r="Z27" i="4" l="1"/>
  <c r="Y20" i="4"/>
  <c r="Z20" i="4" s="1"/>
  <c r="H31" i="4"/>
  <c r="F15" i="4"/>
  <c r="H39" i="4"/>
  <c r="H40" i="4"/>
  <c r="Z35" i="4"/>
  <c r="G36" i="4"/>
  <c r="Z36" i="4"/>
  <c r="Z16" i="4"/>
  <c r="U22" i="4"/>
  <c r="W28" i="4"/>
  <c r="W22" i="4" s="1"/>
  <c r="W20" i="4" s="1"/>
  <c r="F29" i="4"/>
  <c r="F28" i="4"/>
  <c r="H56" i="4"/>
  <c r="AG16" i="4"/>
  <c r="F54" i="4"/>
  <c r="AD16" i="4"/>
  <c r="H42" i="4"/>
  <c r="AA16" i="4"/>
  <c r="U16" i="4"/>
  <c r="W16" i="4" s="1"/>
  <c r="W14" i="4"/>
  <c r="F21" i="4"/>
  <c r="T28" i="4"/>
  <c r="AA14" i="4"/>
  <c r="F58" i="4"/>
  <c r="H58" i="4" s="1"/>
  <c r="F36" i="4"/>
  <c r="F37" i="4"/>
  <c r="F47" i="4"/>
  <c r="H47" i="4" s="1"/>
  <c r="H73" i="4"/>
  <c r="K29" i="4"/>
  <c r="Q29" i="4"/>
  <c r="H30" i="4"/>
  <c r="F38" i="4"/>
  <c r="H38" i="4" s="1"/>
  <c r="F46" i="4"/>
  <c r="H46" i="4" s="1"/>
  <c r="AD14" i="4"/>
  <c r="F52" i="4"/>
  <c r="H28" i="4"/>
  <c r="N28" i="4"/>
  <c r="H69" i="4"/>
  <c r="H43" i="4"/>
  <c r="H32" i="4"/>
  <c r="Q22" i="4"/>
  <c r="L20" i="4"/>
  <c r="F27" i="4"/>
  <c r="F35" i="4"/>
  <c r="G37" i="4"/>
  <c r="P35" i="4"/>
  <c r="G35" i="4" s="1"/>
  <c r="N20" i="4"/>
  <c r="O16" i="4"/>
  <c r="F22" i="4"/>
  <c r="Q28" i="4"/>
  <c r="N29" i="4"/>
  <c r="T29" i="4"/>
  <c r="J22" i="4"/>
  <c r="M22" i="4"/>
  <c r="S22" i="4"/>
  <c r="T22" i="4" s="1"/>
  <c r="P27" i="4"/>
  <c r="G27" i="4" s="1"/>
  <c r="G29" i="4"/>
  <c r="H29" i="4" s="1"/>
  <c r="Y14" i="4" l="1"/>
  <c r="G14" i="4" s="1"/>
  <c r="H36" i="4"/>
  <c r="Z14" i="4"/>
  <c r="H27" i="4"/>
  <c r="F16" i="4"/>
  <c r="F14" i="4"/>
  <c r="H35" i="4"/>
  <c r="H37" i="4"/>
  <c r="G22" i="4"/>
  <c r="J16" i="4"/>
  <c r="P20" i="4"/>
  <c r="Q27" i="4"/>
  <c r="M16" i="4"/>
  <c r="N16" i="4" s="1"/>
  <c r="N22" i="4"/>
  <c r="F20" i="4"/>
  <c r="L14" i="4"/>
  <c r="N14" i="4" l="1"/>
  <c r="K16" i="4"/>
  <c r="H16" i="4"/>
  <c r="P14" i="4"/>
  <c r="Q20" i="4"/>
  <c r="G20" i="4"/>
  <c r="Q14" i="4" l="1"/>
  <c r="H14" i="4"/>
</calcChain>
</file>

<file path=xl/sharedStrings.xml><?xml version="1.0" encoding="utf-8"?>
<sst xmlns="http://schemas.openxmlformats.org/spreadsheetml/2006/main" count="288" uniqueCount="150">
  <si>
    <t xml:space="preserve">Приложение 2 </t>
  </si>
  <si>
    <t xml:space="preserve"> Таблица 1</t>
  </si>
  <si>
    <t>№</t>
  </si>
  <si>
    <t>Исполнитель</t>
  </si>
  <si>
    <t>Целевой показатель, №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</si>
  <si>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</si>
  <si>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</si>
  <si>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</si>
  <si>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</si>
  <si>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</si>
  <si>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</si>
  <si>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</si>
  <si>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</si>
  <si>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</si>
  <si>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</si>
  <si>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</si>
  <si>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</si>
  <si>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</si>
  <si>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Примечание: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</si>
  <si>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</si>
  <si>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</si>
  <si>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</si>
  <si>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</si>
  <si>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</si>
  <si>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</si>
  <si>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</si>
  <si>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</si>
  <si>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</si>
  <si>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</si>
  <si>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</si>
  <si>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</si>
  <si>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</si>
  <si>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</si>
  <si>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</si>
  <si>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</si>
  <si>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</si>
  <si>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Согласовано:</t>
  </si>
  <si>
    <t>Комитет по финансам  администрации города Урай</t>
  </si>
  <si>
    <t>«____»_________2017г. ______________________</t>
  </si>
  <si>
    <t>подпись</t>
  </si>
  <si>
    <t>МКУ «УКС г.Урай»</t>
  </si>
  <si>
    <t>«__»_________2017г. _________________</t>
  </si>
  <si>
    <t>Подпрограмма 2.  «Управление земельными ресурсами»</t>
  </si>
  <si>
    <t>Подпрограмма 4.  «Благоустройство и озеленение города Урай»</t>
  </si>
  <si>
    <t>Снос зданий МБДОУ «Детский сад №9 «Солнышко», расположенного по адресу: г.Урай, микрорайон 1А, дом 56А (переданного на праве оперативного управления МБДОУ «Детский сад №14»)  и МБДОУ «Детский сад №10 «Снежинка», расположенного по адресу: г.Урай, микрорайон 1А, д.55</t>
  </si>
  <si>
    <t>2.</t>
  </si>
  <si>
    <t>2.1.</t>
  </si>
  <si>
    <t>2.1.1.</t>
  </si>
  <si>
    <t>2.1.2.</t>
  </si>
  <si>
    <t>Реконструкция площади «Планета звезд»</t>
  </si>
  <si>
    <t>2.8.</t>
  </si>
  <si>
    <t>4.2.</t>
  </si>
  <si>
    <t>4.1.</t>
  </si>
  <si>
    <t>всего</t>
  </si>
  <si>
    <t xml:space="preserve">бюджет городского округа г.Урай </t>
  </si>
  <si>
    <t>бюджет ХМАО-Югры</t>
  </si>
  <si>
    <t>привлеченные средства</t>
  </si>
  <si>
    <t>Цель 1</t>
  </si>
  <si>
    <t>Задача 1</t>
  </si>
  <si>
    <t>Муниципальная программа "Обеспечение градостроительной деятельности на территории города Урай" на 2015-2017 годы</t>
  </si>
  <si>
    <t>Подпрограмма 1 "Обеспечение территории города Урай документами градорегулирования"</t>
  </si>
  <si>
    <t>1.2.</t>
  </si>
  <si>
    <t>1.2.1.</t>
  </si>
  <si>
    <t>МКУ"УГЗиПг.Урай"</t>
  </si>
  <si>
    <t>1.2.2.</t>
  </si>
  <si>
    <t>Кадастровые работы (межевание)и оценка объектов оценки</t>
  </si>
  <si>
    <t>3.</t>
  </si>
  <si>
    <t>Подпрограмма 3 "Развитие информационной системы обеспечения градостроительной деятельности"</t>
  </si>
  <si>
    <t>3.1.</t>
  </si>
  <si>
    <t>4.</t>
  </si>
  <si>
    <t>4.1.1.</t>
  </si>
  <si>
    <t>5.</t>
  </si>
  <si>
    <t>5.1.</t>
  </si>
  <si>
    <t>Директор МКУ "УГЗиПг.Урай" А.А.Парфентьева</t>
  </si>
  <si>
    <t>5.2.</t>
  </si>
  <si>
    <t>5.3.</t>
  </si>
  <si>
    <t>5.4.</t>
  </si>
  <si>
    <t>Без финансирования</t>
  </si>
  <si>
    <t>МКУ УГЗиП        г.Урай,    МКУ «УКС г.Урай»</t>
  </si>
  <si>
    <t>2.1-2.9.</t>
  </si>
  <si>
    <t>5.1.-5.4.</t>
  </si>
  <si>
    <t>Пункт 1.Мероприятия по подготовке документов градорегулирования</t>
  </si>
  <si>
    <t xml:space="preserve">Пункт 2.                                                                             Обеспечение деятельности учреждений градостроительного комплекса </t>
  </si>
  <si>
    <t>Подпункт 2.1.Обеспечение оказания МКУ "УГЗиПг.Урай" муниципальных услуг и реализации функций и полномочий администрации города Урай</t>
  </si>
  <si>
    <t>Подпункт 2.2.Обеспечение реализации МКУ "УКСг.Урай" функций и полномочий администрации города Урай"</t>
  </si>
  <si>
    <t>Пункт 1.Работы и мероприятия по землеустройству, подготовке и предоставлению земельных участков :</t>
  </si>
  <si>
    <t>Пункт 1.Системно-аналитическое и программное сопровождение информационной системы обеспечения градостроительной деятельности</t>
  </si>
  <si>
    <t>Пункт 1.Работы и мероприятия по строительству, капитальному ремонту и организации благоустройства и озеленения территории города :</t>
  </si>
  <si>
    <t>Подпрограмма 5.Обеспечение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</t>
  </si>
  <si>
    <t>Пункт 1.Проведение мониторинга строительства индивидуальных жилых домов и освоения земельных участков под индивидуальное жилищное строительство</t>
  </si>
  <si>
    <t>Пункт 2.Оказание содействия гражданам в организации кадастровых работ по подготовке технических планов объектов ИЖС</t>
  </si>
  <si>
    <t>Пункт 3.Оказание содействия в обеспечении постановки объектов индивидуального жилищного строительства на государственный кадастровый учет и дальнейшей регистрации прав граждан на данные объекты капитального строительства</t>
  </si>
  <si>
    <t>Пункт 4.Организация консультаций для граждан и проведение разъяснительной работы в средствах массовой информации об упрощенном порядке ввода индивидуальных жилых домов в эксплуатацию</t>
  </si>
  <si>
    <t xml:space="preserve">        подпись</t>
  </si>
  <si>
    <t>Водопонижение микрорайона Юго-Восточный в г.Урай</t>
  </si>
  <si>
    <r>
      <t xml:space="preserve">Отчет о ходе исполнения комплексного плана (сетевого графика) реализации муниципальной программы  «Обеспечение градостроительной деятельности на территории города Урай на 2015-2017 годы» </t>
    </r>
    <r>
      <rPr>
        <u/>
        <sz val="12"/>
        <color rgb="FFFF0000"/>
        <rFont val="Times New Roman"/>
        <family val="1"/>
        <charset val="204"/>
      </rPr>
      <t xml:space="preserve">за январь - июнь 2017 года </t>
    </r>
  </si>
  <si>
    <t>На отчетную дату выполнен снос детских садов.Составлены акты обследования,выполнена геодезическая съемка.</t>
  </si>
  <si>
    <t>Оплата за выполненные работы в мае прошла в июне,в связи с устранением подрядчиком замечаний.</t>
  </si>
  <si>
    <t>Благоустройство территории каре жилых домов №№ 68,69,70,71,87,88,89 микрорайона «1Д»</t>
  </si>
  <si>
    <t>Проводится процедура проведения электронного аукциона на выполнение работ по благоустройству территории.Аукцион состоится в июле.</t>
  </si>
  <si>
    <t>Выполняются работы по реконструкции площади согласно муниципальному контракту с ООО"Нефтедорстрой"от 01.06.2017 №144/13,на отчетную дату выполнены демонтажные работы,выполняются работы по вертикальной планировке площади. На выполнение работ по устройству наружных сетей электроснабжения и видеонаблюдения на объекте заключен муниципальный контракт с ПК "Будивильник" от 26.05.2017 №143/11. На поставку сборно-разборного уличного комплекса (сцены)на объект - назначен аукцион на 07.07.2017.</t>
  </si>
  <si>
    <t>Оплата произведена по факту выполненных работ,согласно представленных подрядчиком актов выполненных работ.</t>
  </si>
  <si>
    <t xml:space="preserve">Проведение работ возможно по окончанию строительного периода в IV квартале 2017 года.  </t>
  </si>
  <si>
    <t>Строительный период начинается со II квартала и оканчивается в октябре месяце IV квартала. Исходя из продолжительности строительного периода начало работ запланировано в конце III квартала 2017 года.</t>
  </si>
  <si>
    <t>Консультации граждан ведутся на постоянной основе. Размещение информации в газете «Знамя» и ТРК «Спектр+» выполняется согласно медиа-плану.</t>
  </si>
  <si>
    <t xml:space="preserve">Проведение работ возможно по окончанию строительного периода в IV квартале 2017 года.  В настоящее время ведется консультативная и разъяснительная работа. </t>
  </si>
  <si>
    <t>На отчетную дату заключены и оплачены муницпальные контракты:                                                     1. МК №16-2017 от 27.02.2017 с ООО «Центр экономического содействия» на сумму 3000 на оказание услуг по оценке объектов оценки;
2. МК №20-2017 от 30.03.2017 с ИП Козлова М.Ю.,  на сумму 3941 на оказание услуг по оценке объектов оценки;
3. МК №21-2017 от 30.03.2017 с ООО «Центр экономического содействия» на сумму 2350 на оказание услуг по оценке объектов оценки;
4. МК №22-2017 от 05.04.2017 с ИП Козлова М.Ю.,  на сумму 8750 на оказание услуг по оценке объектов оценки;
5. МК №23-2017 от 11.04.2017 с ИП Лихачев В.Н.,  на сумму 10000 на выполнение кадастровых работ;
6. МК №31-2017 от 26.05.2017 с ООО «Центр экономического содействия» на сумму 20000 на оказание услуг по оценке объектов оценки;                            Будут оплачены в 3 квартале:
1. МК №34-2017 от 29.05.2017 с ООО «ГеоСтатус»,  на сумму 208275 на выполнение кадастровых работ;
2. МК №39-2017 от 28.06.2017 с ИП Лихачев В.Н.,  на сумму 4952,67 на выполнение кадастровых работ;
3. МК №40-2017 от 27.06.2017 с ООО «Центр экономического содействия» на сумму 3710 на оказание услуг по оценке объектов оценки;
4. МК №42-2017 от 03.07.2017 с ИП Лихачев В.Н.,  на сумму 15000 на выполнение кадастровых работ;
Будет оплачен в 4 квартале:                                                     1. МК №38-2017 от 27.06.2017 с ООО «ТюмГеоресурс»»,  на сумму 49750 на выполнение кадастровых работ.</t>
  </si>
  <si>
    <t>Не исполнение в срок обусловлено экономией после проведения торгов, а также задержкой подрядчиками и исполнителями результатов работ.</t>
  </si>
  <si>
    <t>Проводился повторный аукцион,т.к. аукцион не состоялся по причине отсутствия заявок.</t>
  </si>
  <si>
    <t>Мероприятие будет выполнено по окончании отчетного периода.</t>
  </si>
  <si>
    <t>Заключено пять муниципальных контрактов . Экономя возникшая в результате проведения всех торгов  направлена на муниципальную программу «Улучшение жилищных условий граждан, проживающих на территории муниципального образования город Урай» на 2016-2018 годы.</t>
  </si>
  <si>
    <t>По-месячно неравномерное выполнение плана в связи с переносом отпусков по производственной необходимости и получением экономии по результатам проведения торгов.</t>
  </si>
  <si>
    <t>3-4квартал 2017г.</t>
  </si>
  <si>
    <t>Исполнитель:главный бухгалтер МКУ "УГЗиПг.Урай" Галеева Н.В.,тел.2-48-06</t>
  </si>
  <si>
    <t>Обустройство,содержание и охрана снежных городков</t>
  </si>
  <si>
    <t>МКУ "УЖКХг.Урай"</t>
  </si>
  <si>
    <t>Пункт 4"Участие в городских конкурсах по благоустройству"</t>
  </si>
  <si>
    <t>Пункт 2.Работы и мероприятия по реализации Приоритетного проекта "Формирование комфортной городской среды" (благоустройство дворовых территорий,благоустройство мест общего пользования)</t>
  </si>
  <si>
    <t>МКУ "УЖКХг.Урай"  МКУ "УКСг.Урай" МКУ "УГЗиПг.Урай"</t>
  </si>
  <si>
    <t>4.2.1.</t>
  </si>
  <si>
    <t>4.2.2.</t>
  </si>
  <si>
    <t>4.2.3.</t>
  </si>
  <si>
    <t>4.3.</t>
  </si>
  <si>
    <t>МКУ "УЖКХг.Урай" МКУ "УГЗиПг.Урай"</t>
  </si>
  <si>
    <t>4.3.1.</t>
  </si>
  <si>
    <t>4.3.2.</t>
  </si>
  <si>
    <t>Проведение городского конкурса "Город цветов"</t>
  </si>
  <si>
    <t>Награждение победителей по итогам городского конкурса "Гениальный сварщик"за разработку дизайн-проекта)</t>
  </si>
  <si>
    <t>Работы запланированы на 4 квартал 2017года</t>
  </si>
  <si>
    <t xml:space="preserve">Выполнение мероприятия в 3кв.2017г.запланировано. </t>
  </si>
  <si>
    <t xml:space="preserve">Выполнение мероприятия в 4кв.2017г.запланировано. </t>
  </si>
  <si>
    <t xml:space="preserve">Причины отклонения:           1.перенос сотрудником отпуска с правом льготного проезда к месту отдыха на июль;                             2. неиспользованные командировочные расходы; 3.сокращение потребления электроэнергии в летний период; 4.экономия за счет дебиторской задолженности по налогу на имущество за 2016 год; 5.экономия по оплате гос.пошлины при подаче исковых заявлений.                 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</si>
  <si>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</si>
  <si>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Обеспечение своевременной и качественной разработки и корректировки документов градорегулирования на всю территорию города Урай</t>
  </si>
  <si>
    <t>Цель 2</t>
  </si>
  <si>
    <t>Задача 2</t>
  </si>
  <si>
    <t>Вовлечение в оборот земель,находящихся в государственной и муниципальной собствеености</t>
  </si>
  <si>
    <t>Цель 3</t>
  </si>
  <si>
    <t>Задача 3</t>
  </si>
  <si>
    <t>Цель 4</t>
  </si>
  <si>
    <t>Задача 4</t>
  </si>
  <si>
    <t>Цель 5</t>
  </si>
  <si>
    <t>Задача 5</t>
  </si>
  <si>
    <t>Обеспечение полномочий муниципального образования город Урай по обеспечению эффективного управления,распоряжения,а также рационального использования земельных участков,находящихся в муниципальной собственности,либо участков,государственная собственность на которые не разграничена</t>
  </si>
  <si>
    <t>Мониторинг и обновление электронной базы градостроительных данных</t>
  </si>
  <si>
    <t>Совершенствование информационной системы обеспечения градостроительной деятельности,преобразование ее в автоматизированную информационную систему управления развитием территории</t>
  </si>
  <si>
    <t>Обеспечение информационного и электронного взаимодействия</t>
  </si>
  <si>
    <t>Увеличение площади благоустроенных и озелененных территорий города Урай ,создание благоприятных, комфортных и безопасных условий для проживания и отдыха жителей города,в том числе маломобильных групп населения, улучшение имиджа муниципального образования,повышение активности жителей города,организаций</t>
  </si>
  <si>
    <t>Создание условий на территории города Урай для увеличения объемов жилищного строительства,одновременно способствующих обеспечению благоустроенным жильем горожан</t>
  </si>
  <si>
    <t>Создание условий для увеличения индивидуального жилищного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</si>
</sst>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right" indent="15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/>
    <xf numFmtId="0" fontId="7" fillId="0" borderId="0" xfId="0" applyFont="1"/>
    <xf numFmtId="0" fontId="4" fillId="0" borderId="0" xfId="0" applyFont="1" applyAlignment="1"/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5" fontId="2" fillId="0" borderId="13" xfId="0" applyNumberFormat="1" applyFont="1" applyBorder="1" applyAlignment="1">
      <alignment vertical="top" wrapText="1"/>
    </xf>
    <xf numFmtId="165" fontId="2" fillId="0" borderId="13" xfId="0" applyNumberFormat="1" applyFont="1" applyBorder="1" applyAlignment="1">
      <alignment horizontal="center" vertical="top" wrapText="1"/>
    </xf>
    <xf numFmtId="0" fontId="0" fillId="0" borderId="13" xfId="0" applyBorder="1"/>
    <xf numFmtId="165" fontId="2" fillId="3" borderId="13" xfId="0" applyNumberFormat="1" applyFont="1" applyFill="1" applyBorder="1" applyAlignment="1">
      <alignment horizontal="center" vertical="top" wrapText="1"/>
    </xf>
    <xf numFmtId="164" fontId="2" fillId="3" borderId="13" xfId="0" applyNumberFormat="1" applyFont="1" applyFill="1" applyBorder="1" applyAlignment="1">
      <alignment horizontal="center" vertical="top" wrapText="1"/>
    </xf>
    <xf numFmtId="165" fontId="2" fillId="3" borderId="13" xfId="0" applyNumberFormat="1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4" fontId="2" fillId="3" borderId="13" xfId="0" applyNumberFormat="1" applyFont="1" applyFill="1" applyBorder="1" applyAlignment="1">
      <alignment vertical="top" wrapText="1"/>
    </xf>
    <xf numFmtId="165" fontId="2" fillId="0" borderId="13" xfId="0" applyNumberFormat="1" applyFont="1" applyBorder="1" applyAlignment="1">
      <alignment horizontal="center" vertical="top"/>
    </xf>
    <xf numFmtId="165" fontId="2" fillId="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0" fillId="3" borderId="0" xfId="0" applyFill="1"/>
    <xf numFmtId="165" fontId="2" fillId="0" borderId="17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164" fontId="2" fillId="3" borderId="13" xfId="0" applyNumberFormat="1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4" borderId="0" xfId="0" applyFill="1"/>
    <xf numFmtId="0" fontId="2" fillId="3" borderId="17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justify" vertical="top" wrapText="1"/>
    </xf>
    <xf numFmtId="165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5" fontId="2" fillId="3" borderId="13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justify"/>
    </xf>
    <xf numFmtId="0" fontId="0" fillId="3" borderId="13" xfId="0" applyFill="1" applyBorder="1" applyAlignment="1"/>
    <xf numFmtId="0" fontId="0" fillId="3" borderId="13" xfId="0" applyFill="1" applyBorder="1"/>
    <xf numFmtId="0" fontId="7" fillId="0" borderId="13" xfId="0" applyFont="1" applyBorder="1"/>
    <xf numFmtId="0" fontId="3" fillId="3" borderId="13" xfId="0" applyFont="1" applyFill="1" applyBorder="1" applyAlignment="1">
      <alignment horizontal="justify" wrapText="1"/>
    </xf>
    <xf numFmtId="0" fontId="0" fillId="3" borderId="13" xfId="0" applyFill="1" applyBorder="1" applyAlignment="1">
      <alignment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99</xdr:row>
      <xdr:rowOff>108123</xdr:rowOff>
    </xdr:from>
    <xdr:ext cx="3025351" cy="587202"/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6067425" y="20786898"/>
          <a:ext cx="3025351" cy="587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D104"/>
  <sheetViews>
    <sheetView tabSelected="1" zoomScaleNormal="100" workbookViewId="0">
      <selection activeCell="F97" sqref="F97"/>
    </sheetView>
  </sheetViews>
  <sheetFormatPr defaultRowHeight="15" x14ac:dyDescent="0.25"/>
  <cols>
    <col min="1" max="1" width="4.7109375" customWidth="1"/>
    <col min="2" max="2" width="23.140625" customWidth="1"/>
    <col min="3" max="3" width="6.42578125" customWidth="1"/>
    <col min="4" max="4" width="4" customWidth="1"/>
    <col min="5" max="5" width="15.5703125" customWidth="1"/>
    <col min="6" max="7" width="7.85546875" customWidth="1"/>
    <col min="8" max="8" width="5.28515625" customWidth="1"/>
    <col min="9" max="9" width="5.7109375" customWidth="1"/>
    <col min="10" max="10" width="6.42578125" customWidth="1"/>
    <col min="11" max="11" width="5.28515625" customWidth="1"/>
    <col min="12" max="13" width="6" customWidth="1"/>
    <col min="14" max="14" width="5.140625" customWidth="1"/>
    <col min="15" max="15" width="6.140625" customWidth="1"/>
    <col min="16" max="16" width="6.42578125" customWidth="1"/>
    <col min="17" max="17" width="5.42578125" customWidth="1"/>
    <col min="18" max="18" width="6" customWidth="1"/>
    <col min="19" max="19" width="5.85546875" customWidth="1"/>
    <col min="20" max="20" width="5.42578125" customWidth="1"/>
    <col min="21" max="21" width="6.42578125" customWidth="1"/>
    <col min="22" max="22" width="6.28515625" customWidth="1"/>
    <col min="23" max="23" width="6" customWidth="1"/>
    <col min="24" max="24" width="7" customWidth="1"/>
    <col min="25" max="25" width="6.5703125" customWidth="1"/>
    <col min="26" max="26" width="5" customWidth="1"/>
    <col min="27" max="27" width="6.7109375" customWidth="1"/>
    <col min="28" max="28" width="4.28515625" customWidth="1"/>
    <col min="29" max="29" width="4.5703125" customWidth="1"/>
    <col min="30" max="30" width="8" customWidth="1"/>
    <col min="31" max="31" width="4.28515625" customWidth="1"/>
    <col min="32" max="32" width="4.42578125" customWidth="1"/>
    <col min="33" max="33" width="8.5703125" customWidth="1"/>
    <col min="34" max="34" width="4" customWidth="1"/>
    <col min="35" max="35" width="4.42578125" customWidth="1"/>
    <col min="36" max="36" width="7.28515625" customWidth="1"/>
    <col min="37" max="37" width="4.140625" customWidth="1"/>
    <col min="38" max="38" width="5.140625" customWidth="1"/>
    <col min="39" max="39" width="6.5703125" customWidth="1"/>
    <col min="40" max="40" width="4" customWidth="1"/>
    <col min="41" max="41" width="4.7109375" customWidth="1"/>
    <col min="42" max="42" width="5.85546875" customWidth="1"/>
    <col min="43" max="43" width="4.7109375" customWidth="1"/>
    <col min="44" max="44" width="4.5703125" customWidth="1"/>
    <col min="45" max="45" width="33.42578125" customWidth="1"/>
    <col min="46" max="46" width="19.28515625" customWidth="1"/>
  </cols>
  <sheetData>
    <row r="1" spans="1:47" ht="12.75" customHeight="1" x14ac:dyDescent="0.25">
      <c r="A1" s="1" t="s">
        <v>0</v>
      </c>
      <c r="J1" s="86" t="s">
        <v>35</v>
      </c>
      <c r="K1" s="86"/>
      <c r="L1" s="86"/>
      <c r="M1" s="86"/>
      <c r="N1" s="86"/>
      <c r="O1" s="86"/>
      <c r="P1" s="86"/>
      <c r="Q1" s="86"/>
      <c r="R1" s="86"/>
      <c r="S1" s="86"/>
      <c r="T1" s="20"/>
      <c r="U1" s="20"/>
      <c r="V1" s="20"/>
      <c r="W1" s="20"/>
      <c r="X1" s="20"/>
    </row>
    <row r="2" spans="1:47" ht="38.25" customHeight="1" x14ac:dyDescent="0.25">
      <c r="A2" s="2"/>
      <c r="B2" s="23"/>
      <c r="C2" s="23"/>
      <c r="D2" s="23"/>
      <c r="E2" s="23"/>
      <c r="F2" s="23"/>
      <c r="G2" s="23"/>
      <c r="H2" s="23"/>
      <c r="I2" s="23"/>
      <c r="J2" s="86"/>
      <c r="K2" s="86"/>
      <c r="L2" s="86"/>
      <c r="M2" s="86"/>
      <c r="N2" s="86"/>
      <c r="O2" s="86"/>
      <c r="P2" s="86"/>
      <c r="Q2" s="86"/>
      <c r="R2" s="86"/>
      <c r="S2" s="86"/>
      <c r="T2" s="20"/>
      <c r="U2" s="20"/>
      <c r="V2" s="20"/>
      <c r="W2" s="20"/>
      <c r="X2" s="20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10.5" customHeight="1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23"/>
      <c r="U3" s="23"/>
      <c r="V3" s="7"/>
    </row>
    <row r="4" spans="1:47" ht="15.75" hidden="1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7" ht="30" customHeight="1" x14ac:dyDescent="0.25">
      <c r="A5" s="83" t="s">
        <v>95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21"/>
      <c r="U5" s="21"/>
      <c r="V5" s="21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7" ht="0.75" customHeight="1" thickBot="1" x14ac:dyDescent="0.3">
      <c r="A6" s="22"/>
    </row>
    <row r="7" spans="1:47" ht="16.5" customHeight="1" thickBot="1" x14ac:dyDescent="0.3">
      <c r="A7" s="53" t="s">
        <v>2</v>
      </c>
      <c r="B7" s="53" t="s">
        <v>23</v>
      </c>
      <c r="C7" s="53" t="s">
        <v>3</v>
      </c>
      <c r="D7" s="53" t="s">
        <v>4</v>
      </c>
      <c r="E7" s="53" t="s">
        <v>24</v>
      </c>
      <c r="F7" s="64" t="s">
        <v>5</v>
      </c>
      <c r="G7" s="65"/>
      <c r="H7" s="66"/>
      <c r="I7" s="57" t="s">
        <v>7</v>
      </c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60"/>
      <c r="AS7" s="53" t="s">
        <v>8</v>
      </c>
      <c r="AT7" s="55" t="s">
        <v>9</v>
      </c>
    </row>
    <row r="8" spans="1:47" ht="15.75" thickBot="1" x14ac:dyDescent="0.3">
      <c r="A8" s="78"/>
      <c r="B8" s="62"/>
      <c r="C8" s="78"/>
      <c r="D8" s="78"/>
      <c r="E8" s="62"/>
      <c r="F8" s="67" t="s">
        <v>6</v>
      </c>
      <c r="G8" s="68"/>
      <c r="H8" s="69"/>
      <c r="I8" s="57" t="s">
        <v>10</v>
      </c>
      <c r="J8" s="58"/>
      <c r="K8" s="61"/>
      <c r="L8" s="57" t="s">
        <v>25</v>
      </c>
      <c r="M8" s="58"/>
      <c r="N8" s="61"/>
      <c r="O8" s="57" t="s">
        <v>26</v>
      </c>
      <c r="P8" s="58"/>
      <c r="Q8" s="61"/>
      <c r="R8" s="57" t="s">
        <v>27</v>
      </c>
      <c r="S8" s="58"/>
      <c r="T8" s="61"/>
      <c r="U8" s="57" t="s">
        <v>28</v>
      </c>
      <c r="V8" s="58"/>
      <c r="W8" s="61"/>
      <c r="X8" s="57" t="s">
        <v>29</v>
      </c>
      <c r="Y8" s="58"/>
      <c r="Z8" s="61"/>
      <c r="AA8" s="57" t="s">
        <v>30</v>
      </c>
      <c r="AB8" s="58"/>
      <c r="AC8" s="61"/>
      <c r="AD8" s="57" t="s">
        <v>31</v>
      </c>
      <c r="AE8" s="58"/>
      <c r="AF8" s="61"/>
      <c r="AG8" s="57" t="s">
        <v>32</v>
      </c>
      <c r="AH8" s="58"/>
      <c r="AI8" s="61"/>
      <c r="AJ8" s="57" t="s">
        <v>33</v>
      </c>
      <c r="AK8" s="58"/>
      <c r="AL8" s="61"/>
      <c r="AM8" s="57" t="s">
        <v>34</v>
      </c>
      <c r="AN8" s="58"/>
      <c r="AO8" s="61"/>
      <c r="AP8" s="57" t="s">
        <v>11</v>
      </c>
      <c r="AQ8" s="58"/>
      <c r="AR8" s="61"/>
      <c r="AS8" s="78"/>
      <c r="AT8" s="79"/>
    </row>
    <row r="9" spans="1:47" x14ac:dyDescent="0.25">
      <c r="A9" s="78"/>
      <c r="B9" s="62"/>
      <c r="C9" s="78"/>
      <c r="D9" s="78"/>
      <c r="E9" s="62"/>
      <c r="F9" s="78" t="s">
        <v>12</v>
      </c>
      <c r="G9" s="78" t="s">
        <v>13</v>
      </c>
      <c r="H9" s="79" t="s">
        <v>14</v>
      </c>
      <c r="I9" s="89" t="s">
        <v>12</v>
      </c>
      <c r="J9" s="89" t="s">
        <v>13</v>
      </c>
      <c r="K9" s="87" t="s">
        <v>14</v>
      </c>
      <c r="L9" s="89" t="s">
        <v>12</v>
      </c>
      <c r="M9" s="89" t="s">
        <v>13</v>
      </c>
      <c r="N9" s="87" t="s">
        <v>14</v>
      </c>
      <c r="O9" s="89" t="s">
        <v>12</v>
      </c>
      <c r="P9" s="89" t="s">
        <v>13</v>
      </c>
      <c r="Q9" s="87" t="s">
        <v>14</v>
      </c>
      <c r="R9" s="89" t="s">
        <v>12</v>
      </c>
      <c r="S9" s="89" t="s">
        <v>13</v>
      </c>
      <c r="T9" s="87" t="s">
        <v>14</v>
      </c>
      <c r="U9" s="89" t="s">
        <v>12</v>
      </c>
      <c r="V9" s="89" t="s">
        <v>13</v>
      </c>
      <c r="W9" s="87" t="s">
        <v>14</v>
      </c>
      <c r="X9" s="89" t="s">
        <v>12</v>
      </c>
      <c r="Y9" s="89" t="s">
        <v>13</v>
      </c>
      <c r="Z9" s="87" t="s">
        <v>14</v>
      </c>
      <c r="AA9" s="89" t="s">
        <v>12</v>
      </c>
      <c r="AB9" s="89" t="s">
        <v>13</v>
      </c>
      <c r="AC9" s="87" t="s">
        <v>14</v>
      </c>
      <c r="AD9" s="89" t="s">
        <v>12</v>
      </c>
      <c r="AE9" s="89" t="s">
        <v>13</v>
      </c>
      <c r="AF9" s="87" t="s">
        <v>14</v>
      </c>
      <c r="AG9" s="89" t="s">
        <v>12</v>
      </c>
      <c r="AH9" s="89" t="s">
        <v>13</v>
      </c>
      <c r="AI9" s="87" t="s">
        <v>14</v>
      </c>
      <c r="AJ9" s="89" t="s">
        <v>12</v>
      </c>
      <c r="AK9" s="89" t="s">
        <v>13</v>
      </c>
      <c r="AL9" s="87" t="s">
        <v>14</v>
      </c>
      <c r="AM9" s="89" t="s">
        <v>12</v>
      </c>
      <c r="AN9" s="89" t="s">
        <v>13</v>
      </c>
      <c r="AO9" s="87" t="s">
        <v>14</v>
      </c>
      <c r="AP9" s="89" t="s">
        <v>12</v>
      </c>
      <c r="AQ9" s="89" t="s">
        <v>13</v>
      </c>
      <c r="AR9" s="87" t="s">
        <v>14</v>
      </c>
      <c r="AS9" s="78"/>
      <c r="AT9" s="79"/>
    </row>
    <row r="10" spans="1:47" ht="18.75" customHeight="1" thickBot="1" x14ac:dyDescent="0.3">
      <c r="A10" s="54"/>
      <c r="B10" s="63"/>
      <c r="C10" s="54"/>
      <c r="D10" s="54"/>
      <c r="E10" s="63"/>
      <c r="F10" s="54"/>
      <c r="G10" s="54"/>
      <c r="H10" s="56"/>
      <c r="I10" s="90"/>
      <c r="J10" s="90"/>
      <c r="K10" s="88"/>
      <c r="L10" s="90"/>
      <c r="M10" s="90"/>
      <c r="N10" s="88"/>
      <c r="O10" s="90"/>
      <c r="P10" s="90"/>
      <c r="Q10" s="88"/>
      <c r="R10" s="90"/>
      <c r="S10" s="90"/>
      <c r="T10" s="88"/>
      <c r="U10" s="90"/>
      <c r="V10" s="90"/>
      <c r="W10" s="88"/>
      <c r="X10" s="90"/>
      <c r="Y10" s="90"/>
      <c r="Z10" s="88"/>
      <c r="AA10" s="90"/>
      <c r="AB10" s="90"/>
      <c r="AC10" s="88"/>
      <c r="AD10" s="90"/>
      <c r="AE10" s="90"/>
      <c r="AF10" s="88"/>
      <c r="AG10" s="90"/>
      <c r="AH10" s="90"/>
      <c r="AI10" s="88"/>
      <c r="AJ10" s="90"/>
      <c r="AK10" s="90"/>
      <c r="AL10" s="88"/>
      <c r="AM10" s="90"/>
      <c r="AN10" s="90"/>
      <c r="AO10" s="88"/>
      <c r="AP10" s="90"/>
      <c r="AQ10" s="90"/>
      <c r="AR10" s="88"/>
      <c r="AS10" s="54"/>
      <c r="AT10" s="56"/>
    </row>
    <row r="11" spans="1:47" ht="24" customHeight="1" thickBot="1" x14ac:dyDescent="0.3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 t="s">
        <v>15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5">
        <v>21</v>
      </c>
      <c r="V11" s="35">
        <v>22</v>
      </c>
      <c r="W11" s="35">
        <v>23</v>
      </c>
      <c r="X11" s="35">
        <v>24</v>
      </c>
      <c r="Y11" s="35">
        <v>25</v>
      </c>
      <c r="Z11" s="35">
        <v>26</v>
      </c>
      <c r="AA11" s="35">
        <v>27</v>
      </c>
      <c r="AB11" s="35">
        <v>28</v>
      </c>
      <c r="AC11" s="35">
        <v>29</v>
      </c>
      <c r="AD11" s="35">
        <v>30</v>
      </c>
      <c r="AE11" s="35">
        <v>31</v>
      </c>
      <c r="AF11" s="35">
        <v>32</v>
      </c>
      <c r="AG11" s="35">
        <v>33</v>
      </c>
      <c r="AH11" s="35">
        <v>34</v>
      </c>
      <c r="AI11" s="35">
        <v>35</v>
      </c>
      <c r="AJ11" s="35">
        <v>36</v>
      </c>
      <c r="AK11" s="35">
        <v>37</v>
      </c>
      <c r="AL11" s="35">
        <v>38</v>
      </c>
      <c r="AM11" s="35">
        <v>39</v>
      </c>
      <c r="AN11" s="35">
        <v>40</v>
      </c>
      <c r="AO11" s="35">
        <v>41</v>
      </c>
      <c r="AP11" s="35">
        <v>42</v>
      </c>
      <c r="AQ11" s="35">
        <v>43</v>
      </c>
      <c r="AR11" s="35">
        <v>44</v>
      </c>
      <c r="AS11" s="34">
        <v>45</v>
      </c>
      <c r="AT11" s="36">
        <v>46</v>
      </c>
    </row>
    <row r="12" spans="1:47" ht="0.75" hidden="1" customHeight="1" x14ac:dyDescent="0.25">
      <c r="A12" s="25"/>
      <c r="B12" s="48" t="s">
        <v>57</v>
      </c>
      <c r="C12" s="26"/>
      <c r="D12" s="26"/>
      <c r="E12" s="26"/>
      <c r="F12" s="32"/>
      <c r="G12" s="26"/>
      <c r="H12" s="26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26"/>
      <c r="AT12" s="26"/>
    </row>
    <row r="13" spans="1:47" ht="13.5" hidden="1" customHeight="1" x14ac:dyDescent="0.25">
      <c r="A13" s="9"/>
      <c r="B13" s="49" t="s">
        <v>58</v>
      </c>
      <c r="C13" s="8"/>
      <c r="D13" s="8"/>
      <c r="E13" s="8"/>
      <c r="F13" s="8"/>
      <c r="G13" s="8"/>
      <c r="H13" s="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8"/>
      <c r="AT13" s="8"/>
    </row>
    <row r="14" spans="1:47" ht="12" customHeight="1" x14ac:dyDescent="0.25">
      <c r="A14" s="95"/>
      <c r="B14" s="96" t="s">
        <v>59</v>
      </c>
      <c r="C14" s="95" t="s">
        <v>78</v>
      </c>
      <c r="D14" s="8"/>
      <c r="E14" s="8" t="s">
        <v>53</v>
      </c>
      <c r="F14" s="14">
        <f>I14+L14+O14+R14+U14+X14+AA14+AD14+AG14+AJ14+AM14+AP14</f>
        <v>112241.40000000001</v>
      </c>
      <c r="G14" s="14">
        <f>J14+M14+P14+S14+V14+Y14+AB14+AE14+AH14+AK14+AN14+AQ14</f>
        <v>29434.900000000005</v>
      </c>
      <c r="H14" s="14">
        <f>G14/F14*100</f>
        <v>26.224637255059186</v>
      </c>
      <c r="I14" s="16">
        <f>I20+I35+I46+I52+I84</f>
        <v>6643.1</v>
      </c>
      <c r="J14" s="16">
        <f>J20+I35+I46+I52+I84</f>
        <v>1539.1</v>
      </c>
      <c r="K14" s="16">
        <f>J14/I14*100</f>
        <v>23.168400295042975</v>
      </c>
      <c r="L14" s="16">
        <f>L20+L35+L46+L52+L84</f>
        <v>4241</v>
      </c>
      <c r="M14" s="16">
        <f>M20+M35+M46+M52+M84</f>
        <v>6942.6</v>
      </c>
      <c r="N14" s="19">
        <f>M14/L14*100</f>
        <v>163.70195708559302</v>
      </c>
      <c r="O14" s="16">
        <f>O20+O35+O46+O56+O84</f>
        <v>2127.6000000000004</v>
      </c>
      <c r="P14" s="16">
        <f>P20+P35+P46+P52+P84</f>
        <v>4151.8999999999996</v>
      </c>
      <c r="Q14" s="19">
        <f>P14/O14*100</f>
        <v>195.14476405339346</v>
      </c>
      <c r="R14" s="16">
        <f>R20+R35+R46+R52+R84</f>
        <v>5568.5</v>
      </c>
      <c r="S14" s="16">
        <f>S20+S35+S46+S52+S84</f>
        <v>5056.2000000000007</v>
      </c>
      <c r="T14" s="19">
        <f>S14/R14*100</f>
        <v>90.800035916314997</v>
      </c>
      <c r="U14" s="16">
        <f>U20+U35+U46+U52+U84</f>
        <v>6614.9999999999991</v>
      </c>
      <c r="V14" s="16">
        <f>V20+V35+V46+V52+V84</f>
        <v>4212.8999999999996</v>
      </c>
      <c r="W14" s="16">
        <f>V14/U14*100</f>
        <v>63.68707482993198</v>
      </c>
      <c r="X14" s="16">
        <f>X20+X35+X46+X52</f>
        <v>5428.4000000000005</v>
      </c>
      <c r="Y14" s="16">
        <f>Y20+Y35+Y46+Y52+Y84</f>
        <v>7532.2</v>
      </c>
      <c r="Z14" s="16">
        <f>Y14/X14*100</f>
        <v>138.75543438213839</v>
      </c>
      <c r="AA14" s="16">
        <f>AA20+AA35+AA46+AA52+AA84</f>
        <v>9793.76</v>
      </c>
      <c r="AB14" s="16">
        <v>0</v>
      </c>
      <c r="AC14" s="16">
        <v>0</v>
      </c>
      <c r="AD14" s="16">
        <f>AD20+AD35+AD46+AD52+AD84</f>
        <v>18297.099999999999</v>
      </c>
      <c r="AE14" s="16">
        <v>0</v>
      </c>
      <c r="AF14" s="16">
        <v>0</v>
      </c>
      <c r="AG14" s="16">
        <f>AG20+AG35+AG46+AG52+AG84</f>
        <v>20187.7</v>
      </c>
      <c r="AH14" s="16">
        <v>0</v>
      </c>
      <c r="AI14" s="16">
        <v>0</v>
      </c>
      <c r="AJ14" s="16">
        <f>AJ20+AJ35+AJ46+AJ52+AJ84</f>
        <v>16010.6</v>
      </c>
      <c r="AK14" s="16">
        <v>0</v>
      </c>
      <c r="AL14" s="16">
        <v>0</v>
      </c>
      <c r="AM14" s="16">
        <f>AM20+AM35+AM46+AM52+AM84</f>
        <v>10751</v>
      </c>
      <c r="AN14" s="16">
        <v>0</v>
      </c>
      <c r="AO14" s="16">
        <v>0</v>
      </c>
      <c r="AP14" s="16">
        <f>AP20+AP35+AP46+AP52+AP84</f>
        <v>6577.6399999999994</v>
      </c>
      <c r="AQ14" s="16">
        <v>0</v>
      </c>
      <c r="AR14" s="16">
        <v>0</v>
      </c>
      <c r="AS14" s="8"/>
      <c r="AT14" s="8"/>
    </row>
    <row r="15" spans="1:47" ht="27" customHeight="1" x14ac:dyDescent="0.25">
      <c r="A15" s="95"/>
      <c r="B15" s="96"/>
      <c r="C15" s="95"/>
      <c r="D15" s="8"/>
      <c r="E15" s="8" t="s">
        <v>55</v>
      </c>
      <c r="F15" s="14">
        <f>AD15+AG15+AJ15+AM15+AP15</f>
        <v>13621.8</v>
      </c>
      <c r="G15" s="14">
        <f>AE15+AH15+AK15+AN15+AQ15</f>
        <v>0</v>
      </c>
      <c r="H15" s="14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f>AD21+AD53</f>
        <v>8363</v>
      </c>
      <c r="AE15" s="16">
        <v>0</v>
      </c>
      <c r="AF15" s="16">
        <v>0</v>
      </c>
      <c r="AG15" s="16">
        <f>AG53</f>
        <v>3923.8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f>AP21</f>
        <v>1335</v>
      </c>
      <c r="AQ15" s="16">
        <v>0</v>
      </c>
      <c r="AR15" s="16">
        <v>0</v>
      </c>
      <c r="AS15" s="8"/>
      <c r="AT15" s="8"/>
    </row>
    <row r="16" spans="1:47" ht="42" customHeight="1" x14ac:dyDescent="0.25">
      <c r="A16" s="95"/>
      <c r="B16" s="96"/>
      <c r="C16" s="95"/>
      <c r="D16" s="8"/>
      <c r="E16" s="8" t="s">
        <v>54</v>
      </c>
      <c r="F16" s="14">
        <f>I16+L16+O16+R16+U16+X16+AA16+AD16+AG16+AJ16+AM16+AP16</f>
        <v>98619.6</v>
      </c>
      <c r="G16" s="14">
        <f>J16+M16+P16+S16+V16+Y16+AB16+AE16+AH16+AK16+AN16+AQ16</f>
        <v>29434.900000000005</v>
      </c>
      <c r="H16" s="14">
        <f>G16/F16*100</f>
        <v>29.846906700088017</v>
      </c>
      <c r="I16" s="16">
        <f>I22+I36+I47+I54+I85</f>
        <v>6643.1</v>
      </c>
      <c r="J16" s="16">
        <f>J22+J36+J47+J58+J85</f>
        <v>1539.1</v>
      </c>
      <c r="K16" s="16">
        <f>J16/I16*100</f>
        <v>23.168400295042975</v>
      </c>
      <c r="L16" s="16">
        <f>L22+L36+L47+L54+L85</f>
        <v>4241</v>
      </c>
      <c r="M16" s="16">
        <f>M22</f>
        <v>6942.6</v>
      </c>
      <c r="N16" s="19">
        <f>M16/L16*100</f>
        <v>163.70195708559302</v>
      </c>
      <c r="O16" s="16">
        <f>O22+O36+O47+O58+O85</f>
        <v>2127.6000000000004</v>
      </c>
      <c r="P16" s="16">
        <f>P22+P36+P47+P54+P85</f>
        <v>4151.8999999999996</v>
      </c>
      <c r="Q16" s="16">
        <f>P16/O16*100</f>
        <v>195.14476405339346</v>
      </c>
      <c r="R16" s="16">
        <f>R22</f>
        <v>5568.5</v>
      </c>
      <c r="S16" s="16">
        <f>S22+S36+S47+S54+S85</f>
        <v>5056.2000000000007</v>
      </c>
      <c r="T16" s="16">
        <f>S16/R16*100</f>
        <v>90.800035916314997</v>
      </c>
      <c r="U16" s="16">
        <f>U22+U36+U47+U54+U85</f>
        <v>6614.9999999999991</v>
      </c>
      <c r="V16" s="16">
        <f>V22+V36+V47+V54+V85</f>
        <v>4212.8999999999996</v>
      </c>
      <c r="W16" s="16">
        <f>V16/U16*100</f>
        <v>63.68707482993198</v>
      </c>
      <c r="X16" s="16">
        <f>X22+X36+X47+X54+X85</f>
        <v>5428.4000000000005</v>
      </c>
      <c r="Y16" s="16">
        <f>Y22+Y36+Y49+Y54+Y85</f>
        <v>7532.2</v>
      </c>
      <c r="Z16" s="16">
        <f>Y16/X16*100</f>
        <v>138.75543438213839</v>
      </c>
      <c r="AA16" s="16">
        <f>AA22+AA36+AA47+AA54+AA85</f>
        <v>9793.76</v>
      </c>
      <c r="AB16" s="16">
        <v>0</v>
      </c>
      <c r="AC16" s="16">
        <v>0</v>
      </c>
      <c r="AD16" s="16">
        <f>AD22+AD36+AD47+AD54+AD85</f>
        <v>9934.0999999999985</v>
      </c>
      <c r="AE16" s="16">
        <v>0</v>
      </c>
      <c r="AF16" s="16">
        <v>0</v>
      </c>
      <c r="AG16" s="16">
        <f>AG22+AG36+AG54+AG85</f>
        <v>16263.9</v>
      </c>
      <c r="AH16" s="16">
        <v>0</v>
      </c>
      <c r="AI16" s="16">
        <v>0</v>
      </c>
      <c r="AJ16" s="16">
        <f>AJ22+AJ36+AJ47+AJ54+AJ85</f>
        <v>16010.6</v>
      </c>
      <c r="AK16" s="16">
        <v>0</v>
      </c>
      <c r="AL16" s="16">
        <v>0</v>
      </c>
      <c r="AM16" s="16">
        <f>AM22+AM36+AM47+AM54+AM85</f>
        <v>10751</v>
      </c>
      <c r="AN16" s="16">
        <v>0</v>
      </c>
      <c r="AO16" s="16">
        <v>0</v>
      </c>
      <c r="AP16" s="16">
        <f>AP22+AP36+AP47+AP54+AP85</f>
        <v>5242.6399999999994</v>
      </c>
      <c r="AQ16" s="16">
        <v>0</v>
      </c>
      <c r="AR16" s="16">
        <v>0</v>
      </c>
      <c r="AS16" s="8"/>
      <c r="AT16" s="8"/>
    </row>
    <row r="17" spans="1:46" ht="14.25" customHeight="1" x14ac:dyDescent="0.25">
      <c r="A17" s="95"/>
      <c r="B17" s="96"/>
      <c r="C17" s="95"/>
      <c r="D17" s="8"/>
      <c r="E17" s="8" t="s">
        <v>56</v>
      </c>
      <c r="F17" s="14">
        <v>0</v>
      </c>
      <c r="G17" s="14">
        <v>0</v>
      </c>
      <c r="H17" s="14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8"/>
      <c r="AT17" s="8"/>
    </row>
    <row r="18" spans="1:46" x14ac:dyDescent="0.25">
      <c r="A18" s="115" t="s">
        <v>57</v>
      </c>
      <c r="B18" s="116"/>
      <c r="C18" s="115" t="s">
        <v>132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6"/>
    </row>
    <row r="19" spans="1:46" ht="14.25" customHeight="1" x14ac:dyDescent="0.25">
      <c r="A19" s="115" t="s">
        <v>58</v>
      </c>
      <c r="B19" s="116"/>
      <c r="C19" s="115" t="s">
        <v>133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6"/>
    </row>
    <row r="20" spans="1:46" ht="12.75" customHeight="1" x14ac:dyDescent="0.25">
      <c r="A20" s="97" t="s">
        <v>16</v>
      </c>
      <c r="B20" s="98" t="s">
        <v>60</v>
      </c>
      <c r="C20" s="50"/>
      <c r="D20" s="19"/>
      <c r="E20" s="19" t="s">
        <v>53</v>
      </c>
      <c r="F20" s="16">
        <f t="shared" ref="F20:G37" si="0">I20+L20+O20+R20+U20+X20+AA20+AD20+AG20+AJ20+AM20+AP20</f>
        <v>59019.799999999996</v>
      </c>
      <c r="G20" s="16">
        <f t="shared" si="0"/>
        <v>25432.7</v>
      </c>
      <c r="H20" s="16">
        <v>0</v>
      </c>
      <c r="I20" s="16">
        <f>I24+I27</f>
        <v>6643.1</v>
      </c>
      <c r="J20" s="16">
        <f>J24+J27</f>
        <v>1539.1</v>
      </c>
      <c r="K20" s="16">
        <v>0</v>
      </c>
      <c r="L20" s="16">
        <f>L24+L27</f>
        <v>4241</v>
      </c>
      <c r="M20" s="16">
        <f>M27+M35+M46+M52+M84</f>
        <v>6942.6</v>
      </c>
      <c r="N20" s="16">
        <f>M20/L20*100</f>
        <v>163.70195708559302</v>
      </c>
      <c r="O20" s="16">
        <f>O24+O27</f>
        <v>1993.1000000000001</v>
      </c>
      <c r="P20" s="16">
        <f>P24+P27</f>
        <v>4148.8999999999996</v>
      </c>
      <c r="Q20" s="16">
        <f>P20/O20*100</f>
        <v>208.16316291204652</v>
      </c>
      <c r="R20" s="16">
        <f>R24+R27</f>
        <v>5568.5</v>
      </c>
      <c r="S20" s="16">
        <f>S24+S27</f>
        <v>5047.1000000000004</v>
      </c>
      <c r="T20" s="16">
        <f>S20/R20*100</f>
        <v>90.63661668312831</v>
      </c>
      <c r="U20" s="19">
        <f>U24+U27</f>
        <v>4341.8999999999996</v>
      </c>
      <c r="V20" s="16">
        <f>V21+V22+V23</f>
        <v>4006.3</v>
      </c>
      <c r="W20" s="16">
        <f>W21+W22+W23</f>
        <v>94.410274537527982</v>
      </c>
      <c r="X20" s="16">
        <f>X24+X27</f>
        <v>3415.6000000000004</v>
      </c>
      <c r="Y20" s="16">
        <f>Y24+Y27</f>
        <v>3748.7</v>
      </c>
      <c r="Z20" s="16">
        <f>Y20/X20*100</f>
        <v>109.7523129172034</v>
      </c>
      <c r="AA20" s="16">
        <f>AA24+AA27</f>
        <v>6215.3600000000006</v>
      </c>
      <c r="AB20" s="16">
        <v>0</v>
      </c>
      <c r="AC20" s="16">
        <v>0</v>
      </c>
      <c r="AD20" s="16">
        <f>AD24+AD27</f>
        <v>4565.1000000000004</v>
      </c>
      <c r="AE20" s="16">
        <v>0</v>
      </c>
      <c r="AF20" s="16">
        <v>0</v>
      </c>
      <c r="AG20" s="19">
        <f>AG24+AG27</f>
        <v>4064.1</v>
      </c>
      <c r="AH20" s="16">
        <v>0</v>
      </c>
      <c r="AI20" s="16">
        <v>0</v>
      </c>
      <c r="AJ20" s="19">
        <f>AJ24+AJ27</f>
        <v>8510.6</v>
      </c>
      <c r="AK20" s="16">
        <v>0</v>
      </c>
      <c r="AL20" s="16">
        <v>0</v>
      </c>
      <c r="AM20" s="16">
        <f>AM24+AM27</f>
        <v>2983.8</v>
      </c>
      <c r="AN20" s="16">
        <v>0</v>
      </c>
      <c r="AO20" s="16">
        <v>0</v>
      </c>
      <c r="AP20" s="16">
        <f>AP24+AP27</f>
        <v>6477.6399999999994</v>
      </c>
      <c r="AQ20" s="16">
        <v>0</v>
      </c>
      <c r="AR20" s="16">
        <v>0</v>
      </c>
      <c r="AS20" s="8"/>
      <c r="AT20" s="8"/>
    </row>
    <row r="21" spans="1:46" ht="27" customHeight="1" x14ac:dyDescent="0.25">
      <c r="A21" s="97"/>
      <c r="B21" s="98"/>
      <c r="C21" s="37" t="s">
        <v>63</v>
      </c>
      <c r="D21" s="19"/>
      <c r="E21" s="19" t="s">
        <v>55</v>
      </c>
      <c r="F21" s="16">
        <f t="shared" si="0"/>
        <v>1850.3</v>
      </c>
      <c r="G21" s="16">
        <f t="shared" si="0"/>
        <v>0</v>
      </c>
      <c r="H21" s="16">
        <v>0</v>
      </c>
      <c r="I21" s="19"/>
      <c r="J21" s="16">
        <v>0</v>
      </c>
      <c r="K21" s="16">
        <v>0</v>
      </c>
      <c r="L21" s="19"/>
      <c r="M21" s="16">
        <v>0</v>
      </c>
      <c r="N21" s="16">
        <v>0</v>
      </c>
      <c r="O21" s="19"/>
      <c r="P21" s="16">
        <v>0</v>
      </c>
      <c r="Q21" s="16">
        <v>0</v>
      </c>
      <c r="R21" s="19"/>
      <c r="S21" s="16">
        <v>0</v>
      </c>
      <c r="T21" s="16">
        <v>0</v>
      </c>
      <c r="U21" s="44">
        <f>U25</f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f>AD25</f>
        <v>515.29999999999995</v>
      </c>
      <c r="AE21" s="16">
        <v>0</v>
      </c>
      <c r="AF21" s="16">
        <v>0</v>
      </c>
      <c r="AG21" s="19"/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f>AP25</f>
        <v>1335</v>
      </c>
      <c r="AQ21" s="16">
        <v>0</v>
      </c>
      <c r="AR21" s="16">
        <v>0</v>
      </c>
      <c r="AS21" s="8"/>
      <c r="AT21" s="8"/>
    </row>
    <row r="22" spans="1:46" ht="39.75" customHeight="1" x14ac:dyDescent="0.25">
      <c r="A22" s="97"/>
      <c r="B22" s="98"/>
      <c r="C22" s="37" t="s">
        <v>40</v>
      </c>
      <c r="D22" s="19" t="s">
        <v>17</v>
      </c>
      <c r="E22" s="19" t="s">
        <v>54</v>
      </c>
      <c r="F22" s="16">
        <f t="shared" si="0"/>
        <v>57169.5</v>
      </c>
      <c r="G22" s="16">
        <f t="shared" si="0"/>
        <v>25432.7</v>
      </c>
      <c r="H22" s="16">
        <v>0</v>
      </c>
      <c r="I22" s="16">
        <f>I26+I28</f>
        <v>6643.1</v>
      </c>
      <c r="J22" s="16">
        <f>J28</f>
        <v>1539.1</v>
      </c>
      <c r="K22" s="16">
        <v>0</v>
      </c>
      <c r="L22" s="16">
        <f>L26+L28</f>
        <v>4241</v>
      </c>
      <c r="M22" s="16">
        <f>M26+M28</f>
        <v>6942.6</v>
      </c>
      <c r="N22" s="16">
        <f>M22/L22*100</f>
        <v>163.70195708559302</v>
      </c>
      <c r="O22" s="16">
        <f>O26+O28</f>
        <v>1993.1000000000001</v>
      </c>
      <c r="P22" s="16">
        <f>P26+P28</f>
        <v>4148.8999999999996</v>
      </c>
      <c r="Q22" s="16">
        <f>P22/O22*100</f>
        <v>208.16316291204652</v>
      </c>
      <c r="R22" s="16">
        <f>R26+R28</f>
        <v>5568.5</v>
      </c>
      <c r="S22" s="16">
        <f>S26+S28</f>
        <v>5047.1000000000004</v>
      </c>
      <c r="T22" s="16">
        <f>S22/R22*100</f>
        <v>90.63661668312831</v>
      </c>
      <c r="U22" s="16">
        <f>U26+U28</f>
        <v>4341.8999999999996</v>
      </c>
      <c r="V22" s="16">
        <f>V26+V28</f>
        <v>4006.3</v>
      </c>
      <c r="W22" s="16">
        <f>W26+W28</f>
        <v>94.410274537527982</v>
      </c>
      <c r="X22" s="16">
        <f>X26+X28</f>
        <v>3415.6000000000004</v>
      </c>
      <c r="Y22" s="16">
        <f>Y26+Y28</f>
        <v>3748.7</v>
      </c>
      <c r="Z22" s="16">
        <f>Y22/X22*100</f>
        <v>109.7523129172034</v>
      </c>
      <c r="AA22" s="16">
        <f>AA26+AA28</f>
        <v>6215.3600000000006</v>
      </c>
      <c r="AB22" s="16">
        <v>0</v>
      </c>
      <c r="AC22" s="16">
        <v>0</v>
      </c>
      <c r="AD22" s="16">
        <f>AD26+AD28</f>
        <v>4049.7999999999997</v>
      </c>
      <c r="AE22" s="16">
        <v>0</v>
      </c>
      <c r="AF22" s="16">
        <v>0</v>
      </c>
      <c r="AG22" s="19">
        <f>AG26+AG28</f>
        <v>4064.1</v>
      </c>
      <c r="AH22" s="16">
        <v>0</v>
      </c>
      <c r="AI22" s="16">
        <v>0</v>
      </c>
      <c r="AJ22" s="19">
        <f>AJ26+AJ28</f>
        <v>8510.6</v>
      </c>
      <c r="AK22" s="16">
        <v>0</v>
      </c>
      <c r="AL22" s="16">
        <v>0</v>
      </c>
      <c r="AM22" s="16">
        <f>AM26+AM28</f>
        <v>2983.8</v>
      </c>
      <c r="AN22" s="16">
        <v>0</v>
      </c>
      <c r="AO22" s="16">
        <v>0</v>
      </c>
      <c r="AP22" s="16">
        <f>AP26+AP28</f>
        <v>5142.6399999999994</v>
      </c>
      <c r="AQ22" s="16">
        <v>0</v>
      </c>
      <c r="AR22" s="16">
        <v>0</v>
      </c>
      <c r="AS22" s="9"/>
      <c r="AT22" s="8"/>
    </row>
    <row r="23" spans="1:46" ht="15.75" customHeight="1" x14ac:dyDescent="0.25">
      <c r="A23" s="97"/>
      <c r="B23" s="98"/>
      <c r="C23" s="38"/>
      <c r="D23" s="19"/>
      <c r="E23" s="19" t="s">
        <v>56</v>
      </c>
      <c r="F23" s="16">
        <f t="shared" si="0"/>
        <v>0</v>
      </c>
      <c r="G23" s="16">
        <f t="shared" si="0"/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9"/>
      <c r="AT23" s="8"/>
    </row>
    <row r="24" spans="1:46" ht="125.25" customHeight="1" x14ac:dyDescent="0.25">
      <c r="A24" s="95" t="s">
        <v>17</v>
      </c>
      <c r="B24" s="96" t="s">
        <v>81</v>
      </c>
      <c r="C24" s="95" t="s">
        <v>63</v>
      </c>
      <c r="D24" s="8"/>
      <c r="E24" s="8" t="s">
        <v>53</v>
      </c>
      <c r="F24" s="14">
        <f t="shared" si="0"/>
        <v>5701</v>
      </c>
      <c r="G24" s="14">
        <f t="shared" si="0"/>
        <v>0</v>
      </c>
      <c r="H24" s="14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9">
        <v>98.4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579</v>
      </c>
      <c r="AE24" s="16">
        <v>0</v>
      </c>
      <c r="AF24" s="16">
        <v>0</v>
      </c>
      <c r="AG24" s="19">
        <v>486.2</v>
      </c>
      <c r="AH24" s="16">
        <v>0</v>
      </c>
      <c r="AI24" s="16">
        <v>0</v>
      </c>
      <c r="AJ24" s="19">
        <v>3037.4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f>AP25+AP26</f>
        <v>1500</v>
      </c>
      <c r="AQ24" s="16">
        <v>0</v>
      </c>
      <c r="AR24" s="16">
        <v>0</v>
      </c>
      <c r="AS24" s="9" t="s">
        <v>112</v>
      </c>
      <c r="AT24" s="12" t="s">
        <v>110</v>
      </c>
    </row>
    <row r="25" spans="1:46" ht="14.25" customHeight="1" x14ac:dyDescent="0.25">
      <c r="A25" s="95"/>
      <c r="B25" s="96"/>
      <c r="C25" s="95"/>
      <c r="D25" s="8"/>
      <c r="E25" s="8" t="s">
        <v>55</v>
      </c>
      <c r="F25" s="14">
        <f t="shared" si="0"/>
        <v>1850.3</v>
      </c>
      <c r="G25" s="14">
        <f t="shared" si="0"/>
        <v>0</v>
      </c>
      <c r="H25" s="14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9"/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515.29999999999995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1335</v>
      </c>
      <c r="AQ25" s="16">
        <v>0</v>
      </c>
      <c r="AR25" s="16">
        <v>0</v>
      </c>
      <c r="AS25" s="9" t="s">
        <v>112</v>
      </c>
      <c r="AT25" s="12"/>
    </row>
    <row r="26" spans="1:46" ht="40.5" customHeight="1" x14ac:dyDescent="0.25">
      <c r="A26" s="95"/>
      <c r="B26" s="96"/>
      <c r="C26" s="95"/>
      <c r="D26" s="8" t="s">
        <v>17</v>
      </c>
      <c r="E26" s="8" t="s">
        <v>54</v>
      </c>
      <c r="F26" s="14">
        <f t="shared" si="0"/>
        <v>3850.7</v>
      </c>
      <c r="G26" s="14">
        <f t="shared" si="0"/>
        <v>0</v>
      </c>
      <c r="H26" s="14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9">
        <v>98.4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63.7</v>
      </c>
      <c r="AE26" s="16">
        <v>0</v>
      </c>
      <c r="AF26" s="16">
        <v>0</v>
      </c>
      <c r="AG26" s="19">
        <v>486.2</v>
      </c>
      <c r="AH26" s="16">
        <v>0</v>
      </c>
      <c r="AI26" s="16">
        <v>0</v>
      </c>
      <c r="AJ26" s="19">
        <v>3037.4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165</v>
      </c>
      <c r="AQ26" s="16">
        <v>0</v>
      </c>
      <c r="AR26" s="16">
        <v>0</v>
      </c>
      <c r="AS26" s="9" t="s">
        <v>112</v>
      </c>
      <c r="AT26" s="12"/>
    </row>
    <row r="27" spans="1:46" ht="12.75" customHeight="1" x14ac:dyDescent="0.25">
      <c r="A27" s="95" t="s">
        <v>61</v>
      </c>
      <c r="B27" s="96" t="s">
        <v>82</v>
      </c>
      <c r="C27" s="95" t="s">
        <v>78</v>
      </c>
      <c r="D27" s="8"/>
      <c r="E27" s="8" t="s">
        <v>53</v>
      </c>
      <c r="F27" s="14">
        <f t="shared" si="0"/>
        <v>53318.8</v>
      </c>
      <c r="G27" s="14">
        <f t="shared" si="0"/>
        <v>25432.7</v>
      </c>
      <c r="H27" s="14">
        <f t="shared" ref="H27:H32" si="1">G27/F27*100</f>
        <v>47.699310562128176</v>
      </c>
      <c r="I27" s="16">
        <f>I29+I31</f>
        <v>6643.1</v>
      </c>
      <c r="J27" s="19">
        <f>J29+J31</f>
        <v>1539.1</v>
      </c>
      <c r="K27" s="19"/>
      <c r="L27" s="16">
        <f>L29+L31</f>
        <v>4241</v>
      </c>
      <c r="M27" s="19">
        <f>M29+M31</f>
        <v>6942.6</v>
      </c>
      <c r="N27" s="19">
        <f>M27/L27*100</f>
        <v>163.70195708559302</v>
      </c>
      <c r="O27" s="16">
        <f>O29+O31</f>
        <v>1993.1000000000001</v>
      </c>
      <c r="P27" s="19">
        <f>P29+P31</f>
        <v>4148.8999999999996</v>
      </c>
      <c r="Q27" s="19">
        <f>P27/O27*100</f>
        <v>208.16316291204652</v>
      </c>
      <c r="R27" s="19">
        <f>R29+R31</f>
        <v>5568.5</v>
      </c>
      <c r="S27" s="19">
        <f>S29+S31</f>
        <v>5047.1000000000004</v>
      </c>
      <c r="T27" s="16">
        <f>S27/R27*100</f>
        <v>90.63661668312831</v>
      </c>
      <c r="U27" s="19">
        <f>U29+U31</f>
        <v>4243.5</v>
      </c>
      <c r="V27" s="16">
        <f>V29+V31</f>
        <v>4006.3</v>
      </c>
      <c r="W27" s="16">
        <f>V27/U27*100</f>
        <v>94.410274537527982</v>
      </c>
      <c r="X27" s="19">
        <f>X29+X31</f>
        <v>3415.6000000000004</v>
      </c>
      <c r="Y27" s="16">
        <f>Y29+Y31</f>
        <v>3748.7</v>
      </c>
      <c r="Z27" s="16">
        <f>Y27/X27*100</f>
        <v>109.7523129172034</v>
      </c>
      <c r="AA27" s="19">
        <f>AA29+AA31</f>
        <v>6215.3600000000006</v>
      </c>
      <c r="AB27" s="16">
        <v>0</v>
      </c>
      <c r="AC27" s="16">
        <v>0</v>
      </c>
      <c r="AD27" s="16">
        <f>AD29+AD31</f>
        <v>3986.1</v>
      </c>
      <c r="AE27" s="16">
        <v>0</v>
      </c>
      <c r="AF27" s="16">
        <v>0</v>
      </c>
      <c r="AG27" s="19">
        <f>AG29+AG31</f>
        <v>3577.9</v>
      </c>
      <c r="AH27" s="16">
        <v>0</v>
      </c>
      <c r="AI27" s="16">
        <v>0</v>
      </c>
      <c r="AJ27" s="19">
        <f>AJ29+AJ31</f>
        <v>5473.2</v>
      </c>
      <c r="AK27" s="16">
        <v>0</v>
      </c>
      <c r="AL27" s="16">
        <v>0</v>
      </c>
      <c r="AM27" s="19">
        <f>AM29+AM31</f>
        <v>2983.8</v>
      </c>
      <c r="AN27" s="16">
        <v>0</v>
      </c>
      <c r="AO27" s="16">
        <v>0</v>
      </c>
      <c r="AP27" s="16">
        <f>AP29+AP31</f>
        <v>4977.6399999999994</v>
      </c>
      <c r="AQ27" s="16">
        <v>0</v>
      </c>
      <c r="AR27" s="16">
        <v>0</v>
      </c>
      <c r="AS27" s="9"/>
      <c r="AT27" s="8"/>
    </row>
    <row r="28" spans="1:46" ht="55.5" customHeight="1" x14ac:dyDescent="0.25">
      <c r="A28" s="95"/>
      <c r="B28" s="96"/>
      <c r="C28" s="95"/>
      <c r="D28" s="8"/>
      <c r="E28" s="8" t="s">
        <v>54</v>
      </c>
      <c r="F28" s="14">
        <f t="shared" si="0"/>
        <v>53318.8</v>
      </c>
      <c r="G28" s="14">
        <f t="shared" si="0"/>
        <v>25432.7</v>
      </c>
      <c r="H28" s="14">
        <f t="shared" si="1"/>
        <v>47.699310562128176</v>
      </c>
      <c r="I28" s="16">
        <f>I30+I32</f>
        <v>6643.1</v>
      </c>
      <c r="J28" s="19">
        <f>J30+J32</f>
        <v>1539.1</v>
      </c>
      <c r="K28" s="19"/>
      <c r="L28" s="16">
        <f>L30+L32</f>
        <v>4241</v>
      </c>
      <c r="M28" s="19">
        <f>M30+M32</f>
        <v>6942.6</v>
      </c>
      <c r="N28" s="19">
        <f>M28/L28*100</f>
        <v>163.70195708559302</v>
      </c>
      <c r="O28" s="16">
        <f>O30+O32</f>
        <v>1993.1000000000001</v>
      </c>
      <c r="P28" s="19">
        <f>P30+P32</f>
        <v>4148.8999999999996</v>
      </c>
      <c r="Q28" s="19">
        <f>P28/O28*100</f>
        <v>208.16316291204652</v>
      </c>
      <c r="R28" s="19">
        <f>R30+R32</f>
        <v>5568.5</v>
      </c>
      <c r="S28" s="19">
        <f>S30+S32</f>
        <v>5047.1000000000004</v>
      </c>
      <c r="T28" s="16">
        <f>S28/R28*100</f>
        <v>90.63661668312831</v>
      </c>
      <c r="U28" s="16">
        <f>U30+U32</f>
        <v>4243.5</v>
      </c>
      <c r="V28" s="16">
        <f>V30+V32</f>
        <v>4006.3</v>
      </c>
      <c r="W28" s="16">
        <f>V28/U28*100</f>
        <v>94.410274537527982</v>
      </c>
      <c r="X28" s="19">
        <f>X30+X32</f>
        <v>3415.6000000000004</v>
      </c>
      <c r="Y28" s="16">
        <f>Y30+Y32</f>
        <v>3748.7</v>
      </c>
      <c r="Z28" s="16">
        <f>Y28/X28*100</f>
        <v>109.7523129172034</v>
      </c>
      <c r="AA28" s="19">
        <f>AA30+AA32</f>
        <v>6215.3600000000006</v>
      </c>
      <c r="AB28" s="16">
        <v>0</v>
      </c>
      <c r="AC28" s="16">
        <v>0</v>
      </c>
      <c r="AD28" s="16">
        <f>AD30+AD32</f>
        <v>3986.1</v>
      </c>
      <c r="AE28" s="16">
        <v>0</v>
      </c>
      <c r="AF28" s="16">
        <v>0</v>
      </c>
      <c r="AG28" s="19">
        <f>AG30+AG32</f>
        <v>3577.9</v>
      </c>
      <c r="AH28" s="16">
        <v>0</v>
      </c>
      <c r="AI28" s="16">
        <v>0</v>
      </c>
      <c r="AJ28" s="19">
        <f>AJ30+AJ32</f>
        <v>5473.2</v>
      </c>
      <c r="AK28" s="16">
        <v>0</v>
      </c>
      <c r="AL28" s="16">
        <v>0</v>
      </c>
      <c r="AM28" s="19">
        <f>AM30+AM32</f>
        <v>2983.8</v>
      </c>
      <c r="AN28" s="16">
        <v>0</v>
      </c>
      <c r="AO28" s="16">
        <v>0</v>
      </c>
      <c r="AP28" s="16">
        <f>AP30+AP32</f>
        <v>4977.6399999999994</v>
      </c>
      <c r="AQ28" s="16">
        <v>0</v>
      </c>
      <c r="AR28" s="16">
        <v>0</v>
      </c>
      <c r="AS28" s="9"/>
      <c r="AT28" s="37"/>
    </row>
    <row r="29" spans="1:46" ht="16.5" customHeight="1" x14ac:dyDescent="0.25">
      <c r="A29" s="95" t="s">
        <v>62</v>
      </c>
      <c r="B29" s="96" t="s">
        <v>83</v>
      </c>
      <c r="C29" s="95" t="s">
        <v>63</v>
      </c>
      <c r="D29" s="8"/>
      <c r="E29" s="8" t="s">
        <v>53</v>
      </c>
      <c r="F29" s="14">
        <f t="shared" si="0"/>
        <v>24802.6</v>
      </c>
      <c r="G29" s="14">
        <f t="shared" si="0"/>
        <v>12061.900000000001</v>
      </c>
      <c r="H29" s="14">
        <f t="shared" si="1"/>
        <v>48.631595074709914</v>
      </c>
      <c r="I29" s="16">
        <f>I30</f>
        <v>2989</v>
      </c>
      <c r="J29" s="19">
        <f>J30</f>
        <v>925.7</v>
      </c>
      <c r="K29" s="16">
        <f>J29/I29*100</f>
        <v>30.970224155235865</v>
      </c>
      <c r="L29" s="19">
        <f>L30</f>
        <v>1872.7</v>
      </c>
      <c r="M29" s="19">
        <f>M30</f>
        <v>3074.9</v>
      </c>
      <c r="N29" s="19">
        <f>M29/L29*100</f>
        <v>164.19608052544453</v>
      </c>
      <c r="O29" s="16">
        <f>O30</f>
        <v>1083.4000000000001</v>
      </c>
      <c r="P29" s="19">
        <f>P30</f>
        <v>1914.3</v>
      </c>
      <c r="Q29" s="19">
        <f>P29/O29*100</f>
        <v>176.69374192357392</v>
      </c>
      <c r="R29" s="19">
        <f>R30</f>
        <v>2583.1999999999998</v>
      </c>
      <c r="S29" s="19">
        <f>S30</f>
        <v>2336.3000000000002</v>
      </c>
      <c r="T29" s="16">
        <f>S29/R29*100</f>
        <v>90.442087333539817</v>
      </c>
      <c r="U29" s="19">
        <f>U30</f>
        <v>2183.5</v>
      </c>
      <c r="V29" s="16">
        <f>V30</f>
        <v>2039.7</v>
      </c>
      <c r="W29" s="16">
        <f>W30</f>
        <v>93.414243187542937</v>
      </c>
      <c r="X29" s="19">
        <f>X30</f>
        <v>1416.7</v>
      </c>
      <c r="Y29" s="16">
        <f>Y30</f>
        <v>1771</v>
      </c>
      <c r="Z29" s="16">
        <f>Y29/X29*100</f>
        <v>125.00882332180419</v>
      </c>
      <c r="AA29" s="19">
        <f>AA30</f>
        <v>3097.56</v>
      </c>
      <c r="AB29" s="16">
        <f>AB30</f>
        <v>0</v>
      </c>
      <c r="AC29" s="16">
        <v>0</v>
      </c>
      <c r="AD29" s="16">
        <f>AD30</f>
        <v>1980</v>
      </c>
      <c r="AE29" s="16">
        <f>AE30</f>
        <v>0</v>
      </c>
      <c r="AF29" s="16">
        <v>0</v>
      </c>
      <c r="AG29" s="19">
        <f>AG30</f>
        <v>1905.2</v>
      </c>
      <c r="AH29" s="16">
        <f>AH30</f>
        <v>0</v>
      </c>
      <c r="AI29" s="16">
        <v>0</v>
      </c>
      <c r="AJ29" s="19">
        <f>AJ30</f>
        <v>2023.8</v>
      </c>
      <c r="AK29" s="16">
        <f>AK30</f>
        <v>0</v>
      </c>
      <c r="AL29" s="16">
        <v>0</v>
      </c>
      <c r="AM29" s="19">
        <f>AM30</f>
        <v>1167.9000000000001</v>
      </c>
      <c r="AN29" s="16">
        <f>AN30</f>
        <v>0</v>
      </c>
      <c r="AO29" s="16">
        <v>0</v>
      </c>
      <c r="AP29" s="19">
        <f>AP30</f>
        <v>2499.64</v>
      </c>
      <c r="AQ29" s="16">
        <f>AQ30</f>
        <v>0</v>
      </c>
      <c r="AR29" s="16">
        <v>0</v>
      </c>
      <c r="AS29" s="9"/>
      <c r="AT29" s="37"/>
    </row>
    <row r="30" spans="1:46" ht="101.25" customHeight="1" x14ac:dyDescent="0.25">
      <c r="A30" s="95"/>
      <c r="B30" s="96"/>
      <c r="C30" s="95"/>
      <c r="D30" s="8"/>
      <c r="E30" s="8" t="s">
        <v>54</v>
      </c>
      <c r="F30" s="14">
        <f t="shared" si="0"/>
        <v>24802.6</v>
      </c>
      <c r="G30" s="14">
        <f t="shared" si="0"/>
        <v>12061.900000000001</v>
      </c>
      <c r="H30" s="14">
        <f t="shared" si="1"/>
        <v>48.631595074709914</v>
      </c>
      <c r="I30" s="16">
        <v>2989</v>
      </c>
      <c r="J30" s="19">
        <v>925.7</v>
      </c>
      <c r="K30" s="16">
        <f>J30/I30*100</f>
        <v>30.970224155235865</v>
      </c>
      <c r="L30" s="19">
        <v>1872.7</v>
      </c>
      <c r="M30" s="19">
        <v>3074.9</v>
      </c>
      <c r="N30" s="19">
        <f>M30/L30*100</f>
        <v>164.19608052544453</v>
      </c>
      <c r="O30" s="16">
        <v>1083.4000000000001</v>
      </c>
      <c r="P30" s="19">
        <v>1914.3</v>
      </c>
      <c r="Q30" s="19">
        <f>P30/O30*100</f>
        <v>176.69374192357392</v>
      </c>
      <c r="R30" s="19">
        <v>2583.1999999999998</v>
      </c>
      <c r="S30" s="19">
        <v>2336.3000000000002</v>
      </c>
      <c r="T30" s="16">
        <f>S30/R30*100</f>
        <v>90.442087333539817</v>
      </c>
      <c r="U30" s="19">
        <f>2181.5+2</f>
        <v>2183.5</v>
      </c>
      <c r="V30" s="16">
        <v>2039.7</v>
      </c>
      <c r="W30" s="16">
        <f>V30/U30*100</f>
        <v>93.414243187542937</v>
      </c>
      <c r="X30" s="19">
        <f>1414.7+2</f>
        <v>1416.7</v>
      </c>
      <c r="Y30" s="16">
        <v>1771</v>
      </c>
      <c r="Z30" s="16">
        <f>Y30/X30*100</f>
        <v>125.00882332180419</v>
      </c>
      <c r="AA30" s="19">
        <f>3096.7+0.86</f>
        <v>3097.56</v>
      </c>
      <c r="AB30" s="16">
        <v>0</v>
      </c>
      <c r="AC30" s="16">
        <v>0</v>
      </c>
      <c r="AD30" s="16">
        <v>1980</v>
      </c>
      <c r="AE30" s="16">
        <v>0</v>
      </c>
      <c r="AF30" s="16">
        <v>0</v>
      </c>
      <c r="AG30" s="19">
        <v>1905.2</v>
      </c>
      <c r="AH30" s="16">
        <v>0</v>
      </c>
      <c r="AI30" s="16">
        <v>0</v>
      </c>
      <c r="AJ30" s="19">
        <f>2025.8-2</f>
        <v>2023.8</v>
      </c>
      <c r="AK30" s="16">
        <v>0</v>
      </c>
      <c r="AL30" s="16">
        <v>0</v>
      </c>
      <c r="AM30" s="19">
        <f>1169.9-2</f>
        <v>1167.9000000000001</v>
      </c>
      <c r="AN30" s="16">
        <v>0</v>
      </c>
      <c r="AO30" s="16">
        <v>0</v>
      </c>
      <c r="AP30" s="19">
        <v>2499.64</v>
      </c>
      <c r="AQ30" s="16">
        <v>0</v>
      </c>
      <c r="AR30" s="16">
        <v>0</v>
      </c>
      <c r="AS30" s="12" t="s">
        <v>109</v>
      </c>
      <c r="AT30" s="41" t="s">
        <v>111</v>
      </c>
    </row>
    <row r="31" spans="1:46" ht="17.25" customHeight="1" x14ac:dyDescent="0.25">
      <c r="A31" s="95" t="s">
        <v>64</v>
      </c>
      <c r="B31" s="96" t="s">
        <v>84</v>
      </c>
      <c r="C31" s="95" t="s">
        <v>40</v>
      </c>
      <c r="D31" s="8"/>
      <c r="E31" s="8" t="s">
        <v>53</v>
      </c>
      <c r="F31" s="14">
        <f t="shared" si="0"/>
        <v>28516.2</v>
      </c>
      <c r="G31" s="14">
        <f t="shared" si="0"/>
        <v>13370.800000000001</v>
      </c>
      <c r="H31" s="14">
        <f t="shared" si="1"/>
        <v>46.8884353455229</v>
      </c>
      <c r="I31" s="16">
        <v>3654.1</v>
      </c>
      <c r="J31" s="19">
        <v>613.4</v>
      </c>
      <c r="K31" s="19">
        <v>16.8</v>
      </c>
      <c r="L31" s="19">
        <v>2368.3000000000002</v>
      </c>
      <c r="M31" s="19">
        <v>3867.7</v>
      </c>
      <c r="N31" s="19">
        <v>163.30000000000001</v>
      </c>
      <c r="O31" s="19">
        <v>909.7</v>
      </c>
      <c r="P31" s="19">
        <v>2234.6</v>
      </c>
      <c r="Q31" s="19">
        <v>245.6</v>
      </c>
      <c r="R31" s="19">
        <v>2985.3</v>
      </c>
      <c r="S31" s="19">
        <v>2710.8</v>
      </c>
      <c r="T31" s="19">
        <v>90.8</v>
      </c>
      <c r="U31" s="16">
        <v>2060</v>
      </c>
      <c r="V31" s="16">
        <f>V32</f>
        <v>1966.6</v>
      </c>
      <c r="W31" s="16">
        <f>W32</f>
        <v>95.466019417475721</v>
      </c>
      <c r="X31" s="19">
        <v>1998.9</v>
      </c>
      <c r="Y31" s="16">
        <v>1977.7</v>
      </c>
      <c r="Z31" s="16">
        <f t="shared" ref="Z31:Z38" si="2">Y31/X31*100</f>
        <v>98.939416679173547</v>
      </c>
      <c r="AA31" s="19">
        <v>3117.8</v>
      </c>
      <c r="AB31" s="16">
        <v>0</v>
      </c>
      <c r="AC31" s="16">
        <v>0</v>
      </c>
      <c r="AD31" s="19">
        <v>2006.1</v>
      </c>
      <c r="AE31" s="16">
        <v>0</v>
      </c>
      <c r="AF31" s="16">
        <v>0</v>
      </c>
      <c r="AG31" s="19">
        <v>1672.7</v>
      </c>
      <c r="AH31" s="16">
        <v>0</v>
      </c>
      <c r="AI31" s="16">
        <v>0</v>
      </c>
      <c r="AJ31" s="19">
        <v>3449.4</v>
      </c>
      <c r="AK31" s="16">
        <v>0</v>
      </c>
      <c r="AL31" s="16">
        <v>0</v>
      </c>
      <c r="AM31" s="19">
        <v>1815.9</v>
      </c>
      <c r="AN31" s="16">
        <v>0</v>
      </c>
      <c r="AO31" s="16">
        <v>0</v>
      </c>
      <c r="AP31" s="16">
        <v>2478</v>
      </c>
      <c r="AQ31" s="16">
        <v>0</v>
      </c>
      <c r="AR31" s="16">
        <v>0</v>
      </c>
      <c r="AS31" s="9"/>
      <c r="AT31" s="37"/>
    </row>
    <row r="32" spans="1:46" ht="191.25" customHeight="1" x14ac:dyDescent="0.25">
      <c r="A32" s="95"/>
      <c r="B32" s="96"/>
      <c r="C32" s="95"/>
      <c r="D32" s="8"/>
      <c r="E32" s="8" t="s">
        <v>54</v>
      </c>
      <c r="F32" s="14">
        <f t="shared" si="0"/>
        <v>28516.2</v>
      </c>
      <c r="G32" s="14">
        <f t="shared" si="0"/>
        <v>13370.800000000001</v>
      </c>
      <c r="H32" s="14">
        <f t="shared" si="1"/>
        <v>46.8884353455229</v>
      </c>
      <c r="I32" s="16">
        <v>3654.1</v>
      </c>
      <c r="J32" s="19">
        <v>613.4</v>
      </c>
      <c r="K32" s="16">
        <f>J32/I32*100</f>
        <v>16.786623245121916</v>
      </c>
      <c r="L32" s="19">
        <v>2368.3000000000002</v>
      </c>
      <c r="M32" s="19">
        <v>3867.7</v>
      </c>
      <c r="N32" s="19">
        <f>M32/L32*100</f>
        <v>163.31123590761302</v>
      </c>
      <c r="O32" s="19">
        <v>909.7</v>
      </c>
      <c r="P32" s="19">
        <v>2234.6</v>
      </c>
      <c r="Q32" s="19">
        <f>P32/O32*100</f>
        <v>245.64142024843352</v>
      </c>
      <c r="R32" s="19">
        <v>2985.3</v>
      </c>
      <c r="S32" s="19">
        <v>2710.8</v>
      </c>
      <c r="T32" s="19">
        <f>S32/R32*100</f>
        <v>90.804944226710887</v>
      </c>
      <c r="U32" s="16">
        <v>2060</v>
      </c>
      <c r="V32" s="16">
        <v>1966.6</v>
      </c>
      <c r="W32" s="16">
        <f>V32/U32*100</f>
        <v>95.466019417475721</v>
      </c>
      <c r="X32" s="19">
        <v>1998.9</v>
      </c>
      <c r="Y32" s="16">
        <v>1977.7</v>
      </c>
      <c r="Z32" s="16">
        <f t="shared" si="2"/>
        <v>98.939416679173547</v>
      </c>
      <c r="AA32" s="19">
        <v>3117.8</v>
      </c>
      <c r="AB32" s="16">
        <v>0</v>
      </c>
      <c r="AC32" s="16">
        <v>0</v>
      </c>
      <c r="AD32" s="19">
        <v>2006.1</v>
      </c>
      <c r="AE32" s="16">
        <v>0</v>
      </c>
      <c r="AF32" s="16">
        <v>0</v>
      </c>
      <c r="AG32" s="19">
        <v>1672.7</v>
      </c>
      <c r="AH32" s="16">
        <v>0</v>
      </c>
      <c r="AI32" s="16">
        <v>0</v>
      </c>
      <c r="AJ32" s="19">
        <v>3449.4</v>
      </c>
      <c r="AK32" s="16">
        <v>0</v>
      </c>
      <c r="AL32" s="16">
        <v>0</v>
      </c>
      <c r="AM32" s="19">
        <v>1815.9</v>
      </c>
      <c r="AN32" s="16">
        <v>0</v>
      </c>
      <c r="AO32" s="16">
        <v>0</v>
      </c>
      <c r="AP32" s="16">
        <v>2478</v>
      </c>
      <c r="AQ32" s="16">
        <v>0</v>
      </c>
      <c r="AR32" s="16">
        <v>0</v>
      </c>
      <c r="AS32" s="12" t="s">
        <v>109</v>
      </c>
      <c r="AT32" s="37" t="s">
        <v>131</v>
      </c>
    </row>
    <row r="33" spans="1:46" x14ac:dyDescent="0.25">
      <c r="A33" s="115" t="s">
        <v>134</v>
      </c>
      <c r="B33" s="116"/>
      <c r="C33" s="115" t="s">
        <v>136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6"/>
    </row>
    <row r="34" spans="1:46" x14ac:dyDescent="0.25">
      <c r="A34" s="115" t="s">
        <v>135</v>
      </c>
      <c r="B34" s="116"/>
      <c r="C34" s="115" t="s">
        <v>143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9"/>
    </row>
    <row r="35" spans="1:46" ht="11.25" customHeight="1" x14ac:dyDescent="0.25">
      <c r="A35" s="97" t="s">
        <v>45</v>
      </c>
      <c r="B35" s="98" t="s">
        <v>42</v>
      </c>
      <c r="C35" s="97" t="s">
        <v>78</v>
      </c>
      <c r="D35" s="19"/>
      <c r="E35" s="19" t="s">
        <v>53</v>
      </c>
      <c r="F35" s="16">
        <f t="shared" si="0"/>
        <v>4838.2000000000007</v>
      </c>
      <c r="G35" s="16">
        <f t="shared" si="0"/>
        <v>3796.3999999999996</v>
      </c>
      <c r="H35" s="17">
        <f t="shared" ref="H35:H42" si="3">G35/F35*100</f>
        <v>78.467198544913373</v>
      </c>
      <c r="I35" s="16">
        <f>I37</f>
        <v>0</v>
      </c>
      <c r="J35" s="16">
        <f>J37</f>
        <v>0</v>
      </c>
      <c r="K35" s="16">
        <v>0</v>
      </c>
      <c r="L35" s="16">
        <f>L37</f>
        <v>0</v>
      </c>
      <c r="M35" s="16">
        <f>M37</f>
        <v>0</v>
      </c>
      <c r="N35" s="16">
        <v>0</v>
      </c>
      <c r="O35" s="16">
        <f>O37</f>
        <v>105</v>
      </c>
      <c r="P35" s="16">
        <f>P37</f>
        <v>3</v>
      </c>
      <c r="Q35" s="16">
        <v>0</v>
      </c>
      <c r="R35" s="16">
        <f>R37</f>
        <v>0</v>
      </c>
      <c r="S35" s="16">
        <f>S37</f>
        <v>0</v>
      </c>
      <c r="T35" s="16">
        <v>0</v>
      </c>
      <c r="U35" s="16">
        <f t="shared" ref="U35:X36" si="4">U37</f>
        <v>2105.1999999999998</v>
      </c>
      <c r="V35" s="16">
        <f t="shared" si="4"/>
        <v>71.2</v>
      </c>
      <c r="W35" s="16">
        <f t="shared" si="4"/>
        <v>3.3821014630438921</v>
      </c>
      <c r="X35" s="16">
        <f t="shared" si="4"/>
        <v>1928.9</v>
      </c>
      <c r="Y35" s="16">
        <f>Y37</f>
        <v>3722.2</v>
      </c>
      <c r="Z35" s="16">
        <f t="shared" si="2"/>
        <v>192.97008657784227</v>
      </c>
      <c r="AA35" s="16">
        <f>AA37</f>
        <v>189.1</v>
      </c>
      <c r="AB35" s="16">
        <f>AB37</f>
        <v>0</v>
      </c>
      <c r="AC35" s="16">
        <v>0</v>
      </c>
      <c r="AD35" s="16">
        <f>AD37</f>
        <v>345</v>
      </c>
      <c r="AE35" s="16">
        <f>AE37</f>
        <v>0</v>
      </c>
      <c r="AF35" s="16">
        <v>0</v>
      </c>
      <c r="AG35" s="16">
        <f>AG37</f>
        <v>165</v>
      </c>
      <c r="AH35" s="16">
        <f>AH37</f>
        <v>0</v>
      </c>
      <c r="AI35" s="16">
        <v>0</v>
      </c>
      <c r="AJ35" s="16">
        <f>AJ37</f>
        <v>0</v>
      </c>
      <c r="AK35" s="16">
        <f>AK37</f>
        <v>0</v>
      </c>
      <c r="AL35" s="16">
        <v>0</v>
      </c>
      <c r="AM35" s="16">
        <f>AM37</f>
        <v>0</v>
      </c>
      <c r="AN35" s="16">
        <f>AN37</f>
        <v>0</v>
      </c>
      <c r="AO35" s="16">
        <v>0</v>
      </c>
      <c r="AP35" s="16">
        <f>AP37</f>
        <v>0</v>
      </c>
      <c r="AQ35" s="16">
        <f>AQ37</f>
        <v>0</v>
      </c>
      <c r="AR35" s="16">
        <v>0</v>
      </c>
      <c r="AS35" s="9"/>
      <c r="AT35" s="8"/>
    </row>
    <row r="36" spans="1:46" ht="57.75" customHeight="1" x14ac:dyDescent="0.25">
      <c r="A36" s="97"/>
      <c r="B36" s="98"/>
      <c r="C36" s="97"/>
      <c r="D36" s="38" t="s">
        <v>79</v>
      </c>
      <c r="E36" s="19" t="s">
        <v>54</v>
      </c>
      <c r="F36" s="16">
        <f t="shared" si="0"/>
        <v>4838.2000000000007</v>
      </c>
      <c r="G36" s="16">
        <f>J36+M36+P36+S36+V36+Y36+AB36+AE36+AH36+AK36+AN36+AQ36</f>
        <v>3796.3999999999996</v>
      </c>
      <c r="H36" s="17">
        <f t="shared" si="3"/>
        <v>78.467198544913373</v>
      </c>
      <c r="I36" s="16">
        <f>I38</f>
        <v>0</v>
      </c>
      <c r="J36" s="16">
        <f>J38</f>
        <v>0</v>
      </c>
      <c r="K36" s="16">
        <v>0</v>
      </c>
      <c r="L36" s="16">
        <f>L38</f>
        <v>0</v>
      </c>
      <c r="M36" s="16">
        <f>M38</f>
        <v>0</v>
      </c>
      <c r="N36" s="16">
        <v>0</v>
      </c>
      <c r="O36" s="16">
        <f>O38</f>
        <v>105</v>
      </c>
      <c r="P36" s="16">
        <f>P38</f>
        <v>3</v>
      </c>
      <c r="Q36" s="16">
        <v>0</v>
      </c>
      <c r="R36" s="16">
        <f>R38</f>
        <v>0</v>
      </c>
      <c r="S36" s="16">
        <f>S38</f>
        <v>0</v>
      </c>
      <c r="T36" s="16">
        <v>0</v>
      </c>
      <c r="U36" s="17">
        <f t="shared" si="4"/>
        <v>2105.1999999999998</v>
      </c>
      <c r="V36" s="16">
        <f t="shared" si="4"/>
        <v>71.2</v>
      </c>
      <c r="W36" s="16">
        <f t="shared" si="4"/>
        <v>3.3821014630438921</v>
      </c>
      <c r="X36" s="16">
        <f t="shared" si="4"/>
        <v>1928.9</v>
      </c>
      <c r="Y36" s="18">
        <f>Y38</f>
        <v>3722.2</v>
      </c>
      <c r="Z36" s="18">
        <f t="shared" si="2"/>
        <v>192.97008657784227</v>
      </c>
      <c r="AA36" s="18">
        <f>AA38</f>
        <v>189.1</v>
      </c>
      <c r="AB36" s="18">
        <f>AB38</f>
        <v>0</v>
      </c>
      <c r="AC36" s="18">
        <v>0</v>
      </c>
      <c r="AD36" s="18">
        <f>AD38</f>
        <v>345</v>
      </c>
      <c r="AE36" s="18">
        <f>AE38</f>
        <v>0</v>
      </c>
      <c r="AF36" s="18">
        <v>0</v>
      </c>
      <c r="AG36" s="16">
        <f>AG38</f>
        <v>165</v>
      </c>
      <c r="AH36" s="18">
        <f>AH38</f>
        <v>0</v>
      </c>
      <c r="AI36" s="18">
        <v>0</v>
      </c>
      <c r="AJ36" s="18">
        <f>AJ38</f>
        <v>0</v>
      </c>
      <c r="AK36" s="18">
        <f>AK38</f>
        <v>0</v>
      </c>
      <c r="AL36" s="18">
        <v>0</v>
      </c>
      <c r="AM36" s="18">
        <f>AM38</f>
        <v>0</v>
      </c>
      <c r="AN36" s="18">
        <f>AN38</f>
        <v>0</v>
      </c>
      <c r="AO36" s="18">
        <v>0</v>
      </c>
      <c r="AP36" s="18">
        <f>AP38</f>
        <v>0</v>
      </c>
      <c r="AQ36" s="18">
        <f>AQ38</f>
        <v>0</v>
      </c>
      <c r="AR36" s="18">
        <v>0</v>
      </c>
      <c r="AS36" s="12"/>
      <c r="AT36" s="10"/>
    </row>
    <row r="37" spans="1:46" ht="15" customHeight="1" x14ac:dyDescent="0.25">
      <c r="A37" s="95" t="s">
        <v>46</v>
      </c>
      <c r="B37" s="96" t="s">
        <v>85</v>
      </c>
      <c r="C37" s="95" t="s">
        <v>78</v>
      </c>
      <c r="D37" s="10"/>
      <c r="E37" s="8" t="s">
        <v>53</v>
      </c>
      <c r="F37" s="13">
        <f t="shared" si="0"/>
        <v>4838.2000000000007</v>
      </c>
      <c r="G37" s="14">
        <f t="shared" si="0"/>
        <v>3796.3999999999996</v>
      </c>
      <c r="H37" s="11">
        <f t="shared" si="3"/>
        <v>78.467198544913373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>O39</f>
        <v>105</v>
      </c>
      <c r="P37" s="16">
        <f>P38</f>
        <v>3</v>
      </c>
      <c r="Q37" s="16">
        <v>0</v>
      </c>
      <c r="R37" s="16">
        <v>0</v>
      </c>
      <c r="S37" s="16">
        <v>0</v>
      </c>
      <c r="T37" s="16">
        <v>0</v>
      </c>
      <c r="U37" s="18">
        <f>U42+U39</f>
        <v>2105.1999999999998</v>
      </c>
      <c r="V37" s="18">
        <f>V42+V39</f>
        <v>71.2</v>
      </c>
      <c r="W37" s="16">
        <f>V37/U37*100</f>
        <v>3.3821014630438921</v>
      </c>
      <c r="X37" s="18">
        <f>X39+X42</f>
        <v>1928.9</v>
      </c>
      <c r="Y37" s="18">
        <f>Y39+Y42</f>
        <v>3722.2</v>
      </c>
      <c r="Z37" s="18">
        <f t="shared" si="2"/>
        <v>192.97008657784227</v>
      </c>
      <c r="AA37" s="18">
        <f>AA39+AA42</f>
        <v>189.1</v>
      </c>
      <c r="AB37" s="18">
        <v>0</v>
      </c>
      <c r="AC37" s="18">
        <v>0</v>
      </c>
      <c r="AD37" s="18">
        <f>AD39</f>
        <v>345</v>
      </c>
      <c r="AE37" s="18">
        <v>0</v>
      </c>
      <c r="AF37" s="18">
        <v>0</v>
      </c>
      <c r="AG37" s="16">
        <f>AG39</f>
        <v>165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2"/>
      <c r="AT37" s="10"/>
    </row>
    <row r="38" spans="1:46" ht="56.25" customHeight="1" x14ac:dyDescent="0.25">
      <c r="A38" s="95"/>
      <c r="B38" s="96"/>
      <c r="C38" s="95"/>
      <c r="D38" s="10" t="s">
        <v>79</v>
      </c>
      <c r="E38" s="8" t="s">
        <v>54</v>
      </c>
      <c r="F38" s="13">
        <f t="shared" ref="F38:G38" si="5">I38+L38+O38+R38+U38+X38+AA38+AD38+AG38+AJ38+AM38+AP38</f>
        <v>4838.2000000000007</v>
      </c>
      <c r="G38" s="14">
        <f t="shared" si="5"/>
        <v>3796.3999999999996</v>
      </c>
      <c r="H38" s="11">
        <f t="shared" si="3"/>
        <v>78.467198544913373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f>O40</f>
        <v>105</v>
      </c>
      <c r="P38" s="16">
        <f>P40</f>
        <v>3</v>
      </c>
      <c r="Q38" s="16">
        <v>0</v>
      </c>
      <c r="R38" s="16">
        <v>0</v>
      </c>
      <c r="S38" s="16">
        <v>0</v>
      </c>
      <c r="T38" s="16">
        <v>0</v>
      </c>
      <c r="U38" s="27">
        <f>U43+U40</f>
        <v>2105.1999999999998</v>
      </c>
      <c r="V38" s="27">
        <f>V43+V40</f>
        <v>71.2</v>
      </c>
      <c r="W38" s="16">
        <f>V38/U38*100</f>
        <v>3.3821014630438921</v>
      </c>
      <c r="X38" s="18">
        <f>X40+X43</f>
        <v>1928.9</v>
      </c>
      <c r="Y38" s="18">
        <f>Y40+Y43</f>
        <v>3722.2</v>
      </c>
      <c r="Z38" s="18">
        <f t="shared" si="2"/>
        <v>192.97008657784227</v>
      </c>
      <c r="AA38" s="18">
        <f>AA40+AA43</f>
        <v>189.1</v>
      </c>
      <c r="AB38" s="18">
        <v>0</v>
      </c>
      <c r="AC38" s="18">
        <v>0</v>
      </c>
      <c r="AD38" s="18">
        <f>AD40</f>
        <v>345</v>
      </c>
      <c r="AE38" s="18">
        <v>0</v>
      </c>
      <c r="AF38" s="18">
        <v>0</v>
      </c>
      <c r="AG38" s="16">
        <f>AG40</f>
        <v>165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2"/>
      <c r="AT38" s="10"/>
    </row>
    <row r="39" spans="1:46" ht="12.75" customHeight="1" x14ac:dyDescent="0.25">
      <c r="A39" s="95" t="s">
        <v>47</v>
      </c>
      <c r="B39" s="95" t="s">
        <v>65</v>
      </c>
      <c r="C39" s="95" t="s">
        <v>63</v>
      </c>
      <c r="D39" s="99" t="s">
        <v>46</v>
      </c>
      <c r="E39" s="8" t="s">
        <v>53</v>
      </c>
      <c r="F39" s="14">
        <f>U39+X39+AA39+AD39+AG39+AJ39+AM39+AP39+R39+O39+L39+I39</f>
        <v>665</v>
      </c>
      <c r="G39" s="14">
        <f>J39+M39+P39+S39+V39+Y39+AB39+AE39+AH39+AK39+AN39+AQ39</f>
        <v>48</v>
      </c>
      <c r="H39" s="11">
        <f t="shared" si="3"/>
        <v>7.2180451127819554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105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f>V40</f>
        <v>25</v>
      </c>
      <c r="W39" s="16">
        <v>0</v>
      </c>
      <c r="X39" s="18">
        <v>0</v>
      </c>
      <c r="Y39" s="18">
        <v>20</v>
      </c>
      <c r="Z39" s="18">
        <v>0</v>
      </c>
      <c r="AA39" s="18">
        <v>50</v>
      </c>
      <c r="AB39" s="18">
        <v>0</v>
      </c>
      <c r="AC39" s="18">
        <v>0</v>
      </c>
      <c r="AD39" s="18">
        <v>345</v>
      </c>
      <c r="AE39" s="18">
        <v>0</v>
      </c>
      <c r="AF39" s="18">
        <v>0</v>
      </c>
      <c r="AG39" s="16">
        <f>30+120+15</f>
        <v>165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2"/>
      <c r="AT39" s="10"/>
    </row>
    <row r="40" spans="1:46" ht="408.75" customHeight="1" x14ac:dyDescent="0.25">
      <c r="A40" s="95"/>
      <c r="B40" s="95"/>
      <c r="C40" s="95"/>
      <c r="D40" s="99"/>
      <c r="E40" s="99" t="s">
        <v>54</v>
      </c>
      <c r="F40" s="100">
        <f>U40+X40+AA40+AD40+AG40+AJ40+AM40+AP40+R40+O40+L40+I40</f>
        <v>665</v>
      </c>
      <c r="G40" s="100">
        <f>J40+M40+P40+S40+V40+Y40+AB40+AE40+AH40+AK40+AN40+AQ40</f>
        <v>48</v>
      </c>
      <c r="H40" s="101">
        <f t="shared" si="3"/>
        <v>7.2180451127819554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105</v>
      </c>
      <c r="P40" s="102">
        <v>3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25</v>
      </c>
      <c r="W40" s="102">
        <v>0</v>
      </c>
      <c r="X40" s="102">
        <v>0</v>
      </c>
      <c r="Y40" s="102">
        <v>20</v>
      </c>
      <c r="Z40" s="102">
        <v>0</v>
      </c>
      <c r="AA40" s="102">
        <v>50</v>
      </c>
      <c r="AB40" s="102">
        <v>0</v>
      </c>
      <c r="AC40" s="102">
        <v>0</v>
      </c>
      <c r="AD40" s="102">
        <v>345</v>
      </c>
      <c r="AE40" s="102">
        <v>0</v>
      </c>
      <c r="AF40" s="102">
        <v>0</v>
      </c>
      <c r="AG40" s="102">
        <f>30+120+15</f>
        <v>165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96" t="s">
        <v>106</v>
      </c>
      <c r="AT40" s="96" t="s">
        <v>107</v>
      </c>
    </row>
    <row r="41" spans="1:46" ht="7.5" customHeight="1" x14ac:dyDescent="0.25">
      <c r="A41" s="9"/>
      <c r="B41" s="95"/>
      <c r="C41" s="95"/>
      <c r="D41" s="99"/>
      <c r="E41" s="99"/>
      <c r="F41" s="100"/>
      <c r="G41" s="100"/>
      <c r="H41" s="101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96"/>
      <c r="AT41" s="96"/>
    </row>
    <row r="42" spans="1:46" ht="17.25" customHeight="1" x14ac:dyDescent="0.25">
      <c r="A42" s="97" t="s">
        <v>48</v>
      </c>
      <c r="B42" s="98" t="s">
        <v>44</v>
      </c>
      <c r="C42" s="97" t="s">
        <v>40</v>
      </c>
      <c r="D42" s="103" t="s">
        <v>50</v>
      </c>
      <c r="E42" s="19" t="s">
        <v>53</v>
      </c>
      <c r="F42" s="16">
        <f>U42+X42+AA42+AD42+AG42+AJ42+AM42+AP42</f>
        <v>4173.2</v>
      </c>
      <c r="G42" s="16">
        <f>J42+M42+P42+S42+V42+Y42+AB42+AE42+AH42+AK42+AN42+AQ42</f>
        <v>3748.3999999999996</v>
      </c>
      <c r="H42" s="17">
        <f t="shared" si="3"/>
        <v>89.820761046678797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f>U43</f>
        <v>2105.1999999999998</v>
      </c>
      <c r="V42" s="16">
        <f>V43</f>
        <v>46.2</v>
      </c>
      <c r="W42" s="16">
        <f>W43</f>
        <v>2.1945658369751095</v>
      </c>
      <c r="X42" s="18">
        <v>1928.9</v>
      </c>
      <c r="Y42" s="18">
        <v>3702.2</v>
      </c>
      <c r="Z42" s="18">
        <f>Y42/X42*100</f>
        <v>191.93322619109335</v>
      </c>
      <c r="AA42" s="18">
        <v>139.1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37"/>
      <c r="AT42" s="38"/>
    </row>
    <row r="43" spans="1:46" ht="107.25" customHeight="1" x14ac:dyDescent="0.25">
      <c r="A43" s="97"/>
      <c r="B43" s="98"/>
      <c r="C43" s="97"/>
      <c r="D43" s="103"/>
      <c r="E43" s="19" t="s">
        <v>54</v>
      </c>
      <c r="F43" s="17">
        <f>I43+L43+O43+R43+U43+X43+AA43+AD43+AG43+AJ43+AM43+AP43</f>
        <v>4173.2</v>
      </c>
      <c r="G43" s="17">
        <f>J43+M43+P43+S43+V43+Y43+AB43+AE43+AH43+AK43+AN43+AQ43</f>
        <v>3748.3999999999996</v>
      </c>
      <c r="H43" s="17">
        <f>G43/F43*100</f>
        <v>89.820761046678797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2105.1999999999998</v>
      </c>
      <c r="V43" s="17">
        <v>46.2</v>
      </c>
      <c r="W43" s="17">
        <f>V43/U43*100</f>
        <v>2.1945658369751095</v>
      </c>
      <c r="X43" s="17">
        <v>1928.9</v>
      </c>
      <c r="Y43" s="17">
        <v>3702.2</v>
      </c>
      <c r="Z43" s="17">
        <f>Y43/X43*100</f>
        <v>191.93322619109335</v>
      </c>
      <c r="AA43" s="17">
        <v>139.1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37" t="s">
        <v>96</v>
      </c>
      <c r="AT43" s="37" t="s">
        <v>97</v>
      </c>
    </row>
    <row r="44" spans="1:46" ht="13.5" customHeight="1" x14ac:dyDescent="0.25">
      <c r="A44" s="115" t="s">
        <v>137</v>
      </c>
      <c r="B44" s="116"/>
      <c r="C44" s="115" t="s">
        <v>144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6"/>
    </row>
    <row r="45" spans="1:46" ht="12.75" customHeight="1" x14ac:dyDescent="0.25">
      <c r="A45" s="115" t="s">
        <v>138</v>
      </c>
      <c r="B45" s="119"/>
      <c r="C45" s="115" t="s">
        <v>145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9"/>
    </row>
    <row r="46" spans="1:46" ht="12.75" customHeight="1" x14ac:dyDescent="0.25">
      <c r="A46" s="37"/>
      <c r="B46" s="98" t="s">
        <v>67</v>
      </c>
      <c r="C46" s="97" t="s">
        <v>63</v>
      </c>
      <c r="D46" s="38"/>
      <c r="E46" s="19" t="s">
        <v>53</v>
      </c>
      <c r="F46" s="17">
        <f t="shared" ref="F46:G49" si="6">O46+R46+U46+X46+AA46+AD46+AG46+AJ46+AM46+AP46</f>
        <v>200</v>
      </c>
      <c r="G46" s="17">
        <f t="shared" si="6"/>
        <v>81.8</v>
      </c>
      <c r="H46" s="17">
        <f t="shared" ref="H46:H48" si="7">G46/F46*100</f>
        <v>40.9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f>O48</f>
        <v>29.5</v>
      </c>
      <c r="P46" s="17">
        <v>0</v>
      </c>
      <c r="Q46" s="17">
        <v>0</v>
      </c>
      <c r="R46" s="17">
        <f>R48</f>
        <v>0</v>
      </c>
      <c r="S46" s="17">
        <f>S48</f>
        <v>9.1</v>
      </c>
      <c r="T46" s="17">
        <v>0</v>
      </c>
      <c r="U46" s="17">
        <f>U48</f>
        <v>68.900000000000006</v>
      </c>
      <c r="V46" s="17">
        <f>V48</f>
        <v>36.4</v>
      </c>
      <c r="W46" s="17">
        <f t="shared" ref="W46:W47" si="8">V46/U46*100</f>
        <v>52.830188679245268</v>
      </c>
      <c r="X46" s="17">
        <f>X48</f>
        <v>32.799999999999997</v>
      </c>
      <c r="Y46" s="17">
        <v>36.299999999999997</v>
      </c>
      <c r="Z46" s="17">
        <f>Y46/X46*100</f>
        <v>110.67073170731707</v>
      </c>
      <c r="AA46" s="17">
        <f>AA48</f>
        <v>34.4</v>
      </c>
      <c r="AB46" s="17">
        <v>0</v>
      </c>
      <c r="AC46" s="17">
        <v>0</v>
      </c>
      <c r="AD46" s="17">
        <f>AD48</f>
        <v>34.4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1">
        <v>0</v>
      </c>
      <c r="AS46" s="12"/>
      <c r="AT46" s="10"/>
    </row>
    <row r="47" spans="1:46" ht="36.75" customHeight="1" x14ac:dyDescent="0.25">
      <c r="A47" s="37" t="s">
        <v>66</v>
      </c>
      <c r="B47" s="98"/>
      <c r="C47" s="97"/>
      <c r="D47" s="38" t="s">
        <v>68</v>
      </c>
      <c r="E47" s="19" t="s">
        <v>54</v>
      </c>
      <c r="F47" s="17">
        <f t="shared" si="6"/>
        <v>200</v>
      </c>
      <c r="G47" s="17">
        <f t="shared" si="6"/>
        <v>81.8</v>
      </c>
      <c r="H47" s="17">
        <f t="shared" si="7"/>
        <v>40.9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f>O49</f>
        <v>29.5</v>
      </c>
      <c r="P47" s="17">
        <v>0</v>
      </c>
      <c r="Q47" s="17">
        <v>0</v>
      </c>
      <c r="R47" s="17">
        <v>0</v>
      </c>
      <c r="S47" s="17">
        <f>S49</f>
        <v>9.1</v>
      </c>
      <c r="T47" s="17">
        <v>0</v>
      </c>
      <c r="U47" s="17">
        <f>U49</f>
        <v>68.900000000000006</v>
      </c>
      <c r="V47" s="17">
        <f>V49</f>
        <v>36.4</v>
      </c>
      <c r="W47" s="17">
        <f t="shared" si="8"/>
        <v>52.830188679245268</v>
      </c>
      <c r="X47" s="17">
        <f>X49</f>
        <v>32.799999999999997</v>
      </c>
      <c r="Y47" s="17">
        <v>36.299999999999997</v>
      </c>
      <c r="Z47" s="17">
        <f>Y47/X47*100</f>
        <v>110.67073170731707</v>
      </c>
      <c r="AA47" s="17">
        <f>AA49</f>
        <v>34.4</v>
      </c>
      <c r="AB47" s="17">
        <v>0</v>
      </c>
      <c r="AC47" s="17">
        <v>0</v>
      </c>
      <c r="AD47" s="17">
        <f>AD49</f>
        <v>34.4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f>AM49</f>
        <v>0</v>
      </c>
      <c r="AN47" s="17">
        <v>0</v>
      </c>
      <c r="AO47" s="17">
        <v>0</v>
      </c>
      <c r="AP47" s="17">
        <f>AP49</f>
        <v>0</v>
      </c>
      <c r="AQ47" s="17">
        <v>0</v>
      </c>
      <c r="AR47" s="11">
        <v>0</v>
      </c>
      <c r="AS47" s="12"/>
      <c r="AT47" s="10"/>
    </row>
    <row r="48" spans="1:46" ht="12.75" customHeight="1" x14ac:dyDescent="0.25">
      <c r="A48" s="95" t="s">
        <v>68</v>
      </c>
      <c r="B48" s="96" t="s">
        <v>86</v>
      </c>
      <c r="C48" s="95" t="s">
        <v>63</v>
      </c>
      <c r="D48" s="99" t="s">
        <v>68</v>
      </c>
      <c r="E48" s="8" t="s">
        <v>53</v>
      </c>
      <c r="F48" s="11">
        <f t="shared" si="6"/>
        <v>200</v>
      </c>
      <c r="G48" s="11">
        <f t="shared" si="6"/>
        <v>81.8</v>
      </c>
      <c r="H48" s="11">
        <f t="shared" si="7"/>
        <v>40.9</v>
      </c>
      <c r="I48" s="17">
        <v>0</v>
      </c>
      <c r="J48" s="11">
        <v>0</v>
      </c>
      <c r="K48" s="11">
        <v>0</v>
      </c>
      <c r="L48" s="17">
        <v>0</v>
      </c>
      <c r="M48" s="11">
        <v>0</v>
      </c>
      <c r="N48" s="11">
        <v>0</v>
      </c>
      <c r="O48" s="17">
        <v>29.5</v>
      </c>
      <c r="P48" s="17">
        <v>0</v>
      </c>
      <c r="Q48" s="17">
        <v>0</v>
      </c>
      <c r="R48" s="17">
        <v>0</v>
      </c>
      <c r="S48" s="17">
        <v>9.1</v>
      </c>
      <c r="T48" s="17">
        <v>0</v>
      </c>
      <c r="U48" s="17">
        <f>U49</f>
        <v>68.900000000000006</v>
      </c>
      <c r="V48" s="17">
        <f>V49</f>
        <v>36.4</v>
      </c>
      <c r="W48" s="17">
        <f>V48/U48*100</f>
        <v>52.830188679245268</v>
      </c>
      <c r="X48" s="17">
        <v>32.799999999999997</v>
      </c>
      <c r="Y48" s="17">
        <v>36.299999999999997</v>
      </c>
      <c r="Z48" s="17">
        <f>Y48/X48*100</f>
        <v>110.67073170731707</v>
      </c>
      <c r="AA48" s="17">
        <v>34.4</v>
      </c>
      <c r="AB48" s="17">
        <v>0</v>
      </c>
      <c r="AC48" s="17">
        <v>0</v>
      </c>
      <c r="AD48" s="17">
        <v>34.4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2"/>
      <c r="AT48" s="10"/>
    </row>
    <row r="49" spans="1:47" ht="55.5" customHeight="1" x14ac:dyDescent="0.25">
      <c r="A49" s="95"/>
      <c r="B49" s="96"/>
      <c r="C49" s="95"/>
      <c r="D49" s="99"/>
      <c r="E49" s="8" t="s">
        <v>54</v>
      </c>
      <c r="F49" s="11">
        <f t="shared" si="6"/>
        <v>200</v>
      </c>
      <c r="G49" s="11">
        <f t="shared" si="6"/>
        <v>81.8</v>
      </c>
      <c r="H49" s="11">
        <f>G49/F49*100</f>
        <v>40.9</v>
      </c>
      <c r="I49" s="17">
        <v>0</v>
      </c>
      <c r="J49" s="11">
        <v>0</v>
      </c>
      <c r="K49" s="11">
        <v>0</v>
      </c>
      <c r="L49" s="17">
        <v>0</v>
      </c>
      <c r="M49" s="11">
        <v>0</v>
      </c>
      <c r="N49" s="11">
        <v>0</v>
      </c>
      <c r="O49" s="17">
        <v>29.5</v>
      </c>
      <c r="P49" s="17">
        <v>0</v>
      </c>
      <c r="Q49" s="17">
        <v>0</v>
      </c>
      <c r="R49" s="17">
        <v>0</v>
      </c>
      <c r="S49" s="17">
        <v>9.1</v>
      </c>
      <c r="T49" s="17">
        <v>0</v>
      </c>
      <c r="U49" s="17">
        <v>68.900000000000006</v>
      </c>
      <c r="V49" s="17">
        <v>36.4</v>
      </c>
      <c r="W49" s="17">
        <f>V49/U49*100</f>
        <v>52.830188679245268</v>
      </c>
      <c r="X49" s="17">
        <v>32.799999999999997</v>
      </c>
      <c r="Y49" s="17">
        <v>36.299999999999997</v>
      </c>
      <c r="Z49" s="17">
        <f>Y49/X49*100</f>
        <v>110.67073170731707</v>
      </c>
      <c r="AA49" s="17">
        <v>34.4</v>
      </c>
      <c r="AB49" s="17">
        <v>0</v>
      </c>
      <c r="AC49" s="17">
        <v>0</v>
      </c>
      <c r="AD49" s="17">
        <v>34.4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2" t="s">
        <v>109</v>
      </c>
      <c r="AT49" s="12" t="s">
        <v>108</v>
      </c>
    </row>
    <row r="50" spans="1:47" ht="12.75" customHeight="1" x14ac:dyDescent="0.25">
      <c r="A50" s="115" t="s">
        <v>139</v>
      </c>
      <c r="B50" s="116"/>
      <c r="C50" s="115" t="s">
        <v>146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6"/>
    </row>
    <row r="51" spans="1:47" x14ac:dyDescent="0.25">
      <c r="A51" s="115" t="s">
        <v>140</v>
      </c>
      <c r="B51" s="116"/>
      <c r="C51" s="115" t="s">
        <v>147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9"/>
    </row>
    <row r="52" spans="1:47" ht="12.75" customHeight="1" x14ac:dyDescent="0.25">
      <c r="A52" s="97" t="s">
        <v>69</v>
      </c>
      <c r="B52" s="51" t="s">
        <v>43</v>
      </c>
      <c r="C52" s="97" t="s">
        <v>40</v>
      </c>
      <c r="D52" s="103"/>
      <c r="E52" s="19" t="s">
        <v>53</v>
      </c>
      <c r="F52" s="17">
        <f>I52+L52+O52+R52+U52+X52+AA52+AD52+AG52+AJ52+AM52+AP52</f>
        <v>48083.399999999994</v>
      </c>
      <c r="G52" s="17">
        <f>J52+M52+P52+S52+V52+Y52+AB52+AE52+AH52+AK52+AN52+AQ52</f>
        <v>124</v>
      </c>
      <c r="H52" s="39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f>U56+U62</f>
        <v>99</v>
      </c>
      <c r="V52" s="17">
        <f>V56+V62</f>
        <v>99</v>
      </c>
      <c r="W52" s="17">
        <v>100</v>
      </c>
      <c r="X52" s="17">
        <f>X56+X62</f>
        <v>51.1</v>
      </c>
      <c r="Y52" s="17">
        <f>Y56+Y62</f>
        <v>25</v>
      </c>
      <c r="Z52" s="17">
        <v>48.9</v>
      </c>
      <c r="AA52" s="17">
        <f>AA56+AA62</f>
        <v>3354.8999999999996</v>
      </c>
      <c r="AB52" s="17">
        <v>0</v>
      </c>
      <c r="AC52" s="17">
        <v>0</v>
      </c>
      <c r="AD52" s="17">
        <f>AD56+AD62+AD76</f>
        <v>13352.6</v>
      </c>
      <c r="AE52" s="17">
        <v>0</v>
      </c>
      <c r="AF52" s="17">
        <v>0</v>
      </c>
      <c r="AG52" s="17">
        <f>AG56+AG62+AG76</f>
        <v>15958.6</v>
      </c>
      <c r="AH52" s="17">
        <v>0</v>
      </c>
      <c r="AI52" s="17">
        <v>0</v>
      </c>
      <c r="AJ52" s="17">
        <f>AJ55+AJ62</f>
        <v>7500</v>
      </c>
      <c r="AK52" s="17">
        <v>0</v>
      </c>
      <c r="AL52" s="17">
        <v>0</v>
      </c>
      <c r="AM52" s="17">
        <f>AM56+AM62</f>
        <v>7767.2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2"/>
      <c r="AT52" s="10"/>
    </row>
    <row r="53" spans="1:47" ht="13.5" customHeight="1" x14ac:dyDescent="0.25">
      <c r="A53" s="97"/>
      <c r="B53" s="91"/>
      <c r="C53" s="97"/>
      <c r="D53" s="103"/>
      <c r="E53" s="19" t="s">
        <v>55</v>
      </c>
      <c r="F53" s="17">
        <f>I53+L53+O53+R53+U53+X53+AA53+AD53+AG53+AJ53+AM53+AP53</f>
        <v>11771.5</v>
      </c>
      <c r="G53" s="17">
        <f t="shared" ref="G53:G54" si="9">J53+M53+P53+S53+V53+Y53+AB53+AE53+AH53+AK53+AN53+AQ53</f>
        <v>0</v>
      </c>
      <c r="H53" s="39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f>AD57+AD63</f>
        <v>7847.7000000000007</v>
      </c>
      <c r="AE53" s="17">
        <v>0</v>
      </c>
      <c r="AF53" s="17">
        <v>0</v>
      </c>
      <c r="AG53" s="17">
        <f>AG63</f>
        <v>3923.8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2"/>
      <c r="AT53" s="10"/>
    </row>
    <row r="54" spans="1:47" ht="40.5" customHeight="1" x14ac:dyDescent="0.25">
      <c r="A54" s="97"/>
      <c r="B54" s="91"/>
      <c r="C54" s="97"/>
      <c r="D54" s="103"/>
      <c r="E54" s="19" t="s">
        <v>54</v>
      </c>
      <c r="F54" s="17">
        <f>U54+X54+AA54+AD54+AG54+AJ54+AM54+AP54</f>
        <v>36311.899999999994</v>
      </c>
      <c r="G54" s="17">
        <f t="shared" si="9"/>
        <v>124</v>
      </c>
      <c r="H54" s="39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f>U58+U65</f>
        <v>99</v>
      </c>
      <c r="V54" s="17">
        <f>V58+V65</f>
        <v>99</v>
      </c>
      <c r="W54" s="17">
        <v>100</v>
      </c>
      <c r="X54" s="17">
        <f>X58+X65</f>
        <v>51.1</v>
      </c>
      <c r="Y54" s="17">
        <f>Y58+Y65</f>
        <v>25</v>
      </c>
      <c r="Z54" s="17">
        <v>48.9</v>
      </c>
      <c r="AA54" s="17">
        <f>AA58+AA65</f>
        <v>3354.8999999999996</v>
      </c>
      <c r="AB54" s="17">
        <v>0</v>
      </c>
      <c r="AC54" s="17">
        <v>0</v>
      </c>
      <c r="AD54" s="17">
        <f>AD58+AD65+AD77</f>
        <v>5504.9</v>
      </c>
      <c r="AE54" s="17">
        <v>0</v>
      </c>
      <c r="AF54" s="17">
        <v>0</v>
      </c>
      <c r="AG54" s="17">
        <f>AG58+AG65+AG77</f>
        <v>12034.8</v>
      </c>
      <c r="AH54" s="17">
        <v>0</v>
      </c>
      <c r="AI54" s="17">
        <v>0</v>
      </c>
      <c r="AJ54" s="17">
        <f>AJ58+AJ65</f>
        <v>7500</v>
      </c>
      <c r="AK54" s="17">
        <v>0</v>
      </c>
      <c r="AL54" s="17">
        <v>0</v>
      </c>
      <c r="AM54" s="17">
        <f>AM58+AM65</f>
        <v>7767.2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2"/>
      <c r="AT54" s="10"/>
    </row>
    <row r="55" spans="1:47" ht="14.25" customHeight="1" x14ac:dyDescent="0.25">
      <c r="A55" s="97"/>
      <c r="B55" s="52"/>
      <c r="C55" s="97"/>
      <c r="D55" s="103"/>
      <c r="E55" s="19" t="s">
        <v>56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2"/>
      <c r="AT55" s="10"/>
    </row>
    <row r="56" spans="1:47" ht="11.25" customHeight="1" x14ac:dyDescent="0.25">
      <c r="A56" s="97" t="s">
        <v>52</v>
      </c>
      <c r="B56" s="51" t="s">
        <v>87</v>
      </c>
      <c r="C56" s="97" t="s">
        <v>40</v>
      </c>
      <c r="D56" s="103"/>
      <c r="E56" s="19" t="s">
        <v>53</v>
      </c>
      <c r="F56" s="27">
        <f>I56+L56+O56+R56+U56+X56+AA56+AD56+AG56+AJ56+AM56+AP56</f>
        <v>2485.3000000000002</v>
      </c>
      <c r="G56" s="16">
        <f>J56+M56+P56+S56+V56+Y56+AB56+AE56+AH56+AK56+AN56+AQ56</f>
        <v>0</v>
      </c>
      <c r="H56" s="16">
        <f>G56/F56*100</f>
        <v>0</v>
      </c>
      <c r="I56" s="16">
        <f t="shared" ref="I56:T56" si="10">I66+I70+I74</f>
        <v>0</v>
      </c>
      <c r="J56" s="16">
        <f t="shared" si="10"/>
        <v>0</v>
      </c>
      <c r="K56" s="16">
        <f t="shared" si="10"/>
        <v>0</v>
      </c>
      <c r="L56" s="16">
        <f t="shared" si="10"/>
        <v>0</v>
      </c>
      <c r="M56" s="16">
        <f t="shared" si="10"/>
        <v>0</v>
      </c>
      <c r="N56" s="16">
        <f t="shared" si="10"/>
        <v>0</v>
      </c>
      <c r="O56" s="16">
        <f t="shared" si="10"/>
        <v>0</v>
      </c>
      <c r="P56" s="16">
        <f t="shared" si="10"/>
        <v>0</v>
      </c>
      <c r="Q56" s="16">
        <f t="shared" si="10"/>
        <v>0</v>
      </c>
      <c r="R56" s="16">
        <f t="shared" si="10"/>
        <v>0</v>
      </c>
      <c r="S56" s="16">
        <f t="shared" si="10"/>
        <v>0</v>
      </c>
      <c r="T56" s="16">
        <f t="shared" si="10"/>
        <v>0</v>
      </c>
      <c r="U56" s="16">
        <v>0</v>
      </c>
      <c r="V56" s="16">
        <v>0</v>
      </c>
      <c r="W56" s="16"/>
      <c r="X56" s="17">
        <v>0</v>
      </c>
      <c r="Y56" s="16">
        <v>0</v>
      </c>
      <c r="Z56" s="16">
        <v>0</v>
      </c>
      <c r="AA56" s="18">
        <v>0</v>
      </c>
      <c r="AB56" s="16">
        <f>AB66+AB70</f>
        <v>0</v>
      </c>
      <c r="AC56" s="16">
        <v>0</v>
      </c>
      <c r="AD56" s="27">
        <v>0</v>
      </c>
      <c r="AE56" s="16">
        <f>AE66+AE70</f>
        <v>0</v>
      </c>
      <c r="AF56" s="16">
        <v>0</v>
      </c>
      <c r="AG56" s="18">
        <v>0</v>
      </c>
      <c r="AH56" s="16">
        <f>AH66+AH70</f>
        <v>0</v>
      </c>
      <c r="AI56" s="16">
        <v>0</v>
      </c>
      <c r="AJ56" s="16">
        <v>0</v>
      </c>
      <c r="AK56" s="16">
        <f>AK66+AK70</f>
        <v>0</v>
      </c>
      <c r="AL56" s="16">
        <v>0</v>
      </c>
      <c r="AM56" s="16">
        <f>AM60</f>
        <v>2485.3000000000002</v>
      </c>
      <c r="AN56" s="16">
        <f>AN66+AN70</f>
        <v>0</v>
      </c>
      <c r="AO56" s="16">
        <v>0</v>
      </c>
      <c r="AP56" s="16">
        <f>AP66+AP70+AP74</f>
        <v>0</v>
      </c>
      <c r="AQ56" s="16">
        <f>AQ66+AQ70</f>
        <v>0</v>
      </c>
      <c r="AR56" s="16">
        <v>0</v>
      </c>
      <c r="AS56" s="37"/>
      <c r="AT56" s="38"/>
    </row>
    <row r="57" spans="1:47" ht="24" customHeight="1" x14ac:dyDescent="0.25">
      <c r="A57" s="97"/>
      <c r="B57" s="91"/>
      <c r="C57" s="97"/>
      <c r="D57" s="103"/>
      <c r="E57" s="19" t="s">
        <v>55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37"/>
      <c r="AT57" s="38"/>
    </row>
    <row r="58" spans="1:47" ht="36.75" customHeight="1" x14ac:dyDescent="0.25">
      <c r="A58" s="97"/>
      <c r="B58" s="91"/>
      <c r="C58" s="97"/>
      <c r="D58" s="103"/>
      <c r="E58" s="19" t="s">
        <v>54</v>
      </c>
      <c r="F58" s="27">
        <f>I58+L58+O58+R58+U58+X58+AA58+AD58+AG58+AJ58+AM58+AP58</f>
        <v>2485.3000000000002</v>
      </c>
      <c r="G58" s="17">
        <f>J58+M58+P58+S58+V58+Y58+AB58+AE58+AH58+AK58+AN58+AQ58</f>
        <v>0</v>
      </c>
      <c r="H58" s="16">
        <f>G58/F58*100</f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7">
        <v>0</v>
      </c>
      <c r="V58" s="17">
        <v>0</v>
      </c>
      <c r="W58" s="16">
        <v>0</v>
      </c>
      <c r="X58" s="17">
        <v>0</v>
      </c>
      <c r="Y58" s="17">
        <v>0</v>
      </c>
      <c r="Z58" s="16">
        <v>0</v>
      </c>
      <c r="AA58" s="27">
        <v>0</v>
      </c>
      <c r="AB58" s="17">
        <f>AB69+AB73</f>
        <v>0</v>
      </c>
      <c r="AC58" s="16">
        <v>0</v>
      </c>
      <c r="AD58" s="27">
        <v>0</v>
      </c>
      <c r="AE58" s="16">
        <f>AE69+AE73</f>
        <v>0</v>
      </c>
      <c r="AF58" s="16">
        <v>0</v>
      </c>
      <c r="AG58" s="27">
        <v>0</v>
      </c>
      <c r="AH58" s="17">
        <f>AH69+AH73</f>
        <v>0</v>
      </c>
      <c r="AI58" s="16">
        <v>0</v>
      </c>
      <c r="AJ58" s="17">
        <v>0</v>
      </c>
      <c r="AK58" s="17">
        <f>AK69+AK73</f>
        <v>0</v>
      </c>
      <c r="AL58" s="16">
        <v>0</v>
      </c>
      <c r="AM58" s="17">
        <f>AM61</f>
        <v>2485.3000000000002</v>
      </c>
      <c r="AN58" s="17">
        <f>AN69+AN73</f>
        <v>0</v>
      </c>
      <c r="AO58" s="16">
        <v>0</v>
      </c>
      <c r="AP58" s="17">
        <f>AP69+AP73</f>
        <v>0</v>
      </c>
      <c r="AQ58" s="17">
        <f>AQ69+AQ73</f>
        <v>0</v>
      </c>
      <c r="AR58" s="16">
        <v>0</v>
      </c>
      <c r="AS58" s="37"/>
      <c r="AT58" s="38"/>
    </row>
    <row r="59" spans="1:47" ht="14.25" customHeight="1" x14ac:dyDescent="0.25">
      <c r="A59" s="97"/>
      <c r="B59" s="52"/>
      <c r="C59" s="97"/>
      <c r="D59" s="103"/>
      <c r="E59" s="19" t="s">
        <v>56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37"/>
      <c r="AT59" s="38"/>
    </row>
    <row r="60" spans="1:47" ht="15" customHeight="1" x14ac:dyDescent="0.25">
      <c r="A60" s="97" t="s">
        <v>70</v>
      </c>
      <c r="B60" s="93" t="s">
        <v>114</v>
      </c>
      <c r="C60" s="105" t="s">
        <v>115</v>
      </c>
      <c r="D60" s="103"/>
      <c r="E60" s="40" t="s">
        <v>53</v>
      </c>
      <c r="F60" s="16">
        <f t="shared" ref="F60:F67" si="11">I60+L60+O60+R60+U60+X60+AA60+AD60+AG60+AJ60+AM60+AP60</f>
        <v>2485.3000000000002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7">
        <v>2485.3000000000002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37"/>
      <c r="AT60" s="38"/>
      <c r="AU60" s="31"/>
    </row>
    <row r="61" spans="1:47" ht="24" customHeight="1" x14ac:dyDescent="0.25">
      <c r="A61" s="97"/>
      <c r="B61" s="92"/>
      <c r="C61" s="105"/>
      <c r="D61" s="103"/>
      <c r="E61" s="40" t="s">
        <v>54</v>
      </c>
      <c r="F61" s="27">
        <f t="shared" si="11"/>
        <v>2485.3000000000002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7">
        <v>2485.3000000000002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37" t="s">
        <v>128</v>
      </c>
      <c r="AT61" s="38"/>
      <c r="AU61" s="31"/>
    </row>
    <row r="62" spans="1:47" ht="18" customHeight="1" x14ac:dyDescent="0.25">
      <c r="A62" s="97" t="s">
        <v>51</v>
      </c>
      <c r="B62" s="93" t="s">
        <v>117</v>
      </c>
      <c r="C62" s="104" t="s">
        <v>118</v>
      </c>
      <c r="D62" s="103"/>
      <c r="E62" s="19" t="s">
        <v>53</v>
      </c>
      <c r="F62" s="27">
        <f t="shared" si="11"/>
        <v>45438.1</v>
      </c>
      <c r="G62" s="16">
        <f>J62+M62+P62+S62+V62+Y62+AB62+AE62+AH62+AK62+AN62+AQ62</f>
        <v>124</v>
      </c>
      <c r="H62" s="16"/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f>U66+U70+U74</f>
        <v>99</v>
      </c>
      <c r="V62" s="18">
        <f>V66+V70+V74</f>
        <v>99</v>
      </c>
      <c r="W62" s="18">
        <v>100</v>
      </c>
      <c r="X62" s="18">
        <f>X69+X70+X74</f>
        <v>51.1</v>
      </c>
      <c r="Y62" s="18">
        <f>Y66+Y70+Y74</f>
        <v>25</v>
      </c>
      <c r="Z62" s="18">
        <f>Y62/X62*100</f>
        <v>48.923679060665357</v>
      </c>
      <c r="AA62" s="18">
        <f>AA66+AA70+AA74</f>
        <v>3354.8999999999996</v>
      </c>
      <c r="AB62" s="18">
        <f>AB66+AB70+AB74</f>
        <v>0</v>
      </c>
      <c r="AC62" s="18">
        <v>0</v>
      </c>
      <c r="AD62" s="18">
        <f>AD66+AD70+AD74</f>
        <v>13252.6</v>
      </c>
      <c r="AE62" s="18">
        <f>AE66+AE70+AE74</f>
        <v>0</v>
      </c>
      <c r="AF62" s="18">
        <v>0</v>
      </c>
      <c r="AG62" s="18">
        <f>AG66+AG70+AG74</f>
        <v>15898.6</v>
      </c>
      <c r="AH62" s="18">
        <v>0</v>
      </c>
      <c r="AI62" s="18">
        <v>0</v>
      </c>
      <c r="AJ62" s="18">
        <f>AJ66+AJ70+AJ74</f>
        <v>7500</v>
      </c>
      <c r="AK62" s="18">
        <v>0</v>
      </c>
      <c r="AL62" s="18">
        <v>0</v>
      </c>
      <c r="AM62" s="17">
        <f>AM66+AM70+AM74</f>
        <v>5281.9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37"/>
      <c r="AT62" s="38"/>
    </row>
    <row r="63" spans="1:47" ht="27.75" customHeight="1" x14ac:dyDescent="0.25">
      <c r="A63" s="97"/>
      <c r="B63" s="94"/>
      <c r="C63" s="104"/>
      <c r="D63" s="103"/>
      <c r="E63" s="19" t="s">
        <v>55</v>
      </c>
      <c r="F63" s="27">
        <f t="shared" si="11"/>
        <v>11771.5</v>
      </c>
      <c r="G63" s="16">
        <f>J63+M63+P63+S63+V63+Y63+AB63+AE63+AH63+AK63+AN63+AQ63</f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f>AD67+AD71</f>
        <v>7847.7000000000007</v>
      </c>
      <c r="AE63" s="18">
        <f>AE67+AE71</f>
        <v>0</v>
      </c>
      <c r="AF63" s="18">
        <v>0</v>
      </c>
      <c r="AG63" s="18">
        <f>AG67+AG71</f>
        <v>3923.8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7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37"/>
      <c r="AT63" s="38"/>
    </row>
    <row r="64" spans="1:47" ht="27.75" customHeight="1" x14ac:dyDescent="0.25">
      <c r="A64" s="97"/>
      <c r="B64" s="94"/>
      <c r="C64" s="104"/>
      <c r="D64" s="103"/>
      <c r="E64" s="19" t="s">
        <v>56</v>
      </c>
      <c r="F64" s="27">
        <f t="shared" si="11"/>
        <v>0</v>
      </c>
      <c r="G64" s="16">
        <f>J64+M64+P64+S64+V64+Y64+AB64+AE64+AH64+AK64+AN64+AQ64</f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7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37"/>
      <c r="AT64" s="38"/>
    </row>
    <row r="65" spans="1:446" ht="38.25" customHeight="1" x14ac:dyDescent="0.25">
      <c r="A65" s="97"/>
      <c r="B65" s="92"/>
      <c r="C65" s="104"/>
      <c r="D65" s="103"/>
      <c r="E65" s="19" t="s">
        <v>54</v>
      </c>
      <c r="F65" s="27">
        <f t="shared" si="11"/>
        <v>33666.6</v>
      </c>
      <c r="G65" s="16">
        <f>J65+M65+P65+S65+V65+Y65+AB65+AE65+AH65+AK65+AN65+AQ65</f>
        <v>124</v>
      </c>
      <c r="H65" s="16"/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f>U69+U73+U75</f>
        <v>99</v>
      </c>
      <c r="V65" s="18">
        <f>V69+V73+V75</f>
        <v>99</v>
      </c>
      <c r="W65" s="18">
        <v>100</v>
      </c>
      <c r="X65" s="18">
        <f>X69+X73+X75</f>
        <v>51.1</v>
      </c>
      <c r="Y65" s="18">
        <f>Y69+Y73+Y75</f>
        <v>25</v>
      </c>
      <c r="Z65" s="18">
        <f>Y65/X65*100</f>
        <v>48.923679060665357</v>
      </c>
      <c r="AA65" s="18">
        <f>AA69+AA73+AA75</f>
        <v>3354.8999999999996</v>
      </c>
      <c r="AB65" s="18">
        <f>AB69+AB73+AB75</f>
        <v>0</v>
      </c>
      <c r="AC65" s="18">
        <v>0</v>
      </c>
      <c r="AD65" s="18">
        <f>AD69+AD73+AD75</f>
        <v>5404.9</v>
      </c>
      <c r="AE65" s="18">
        <f>AE69+AE73+AE75</f>
        <v>0</v>
      </c>
      <c r="AF65" s="18">
        <v>0</v>
      </c>
      <c r="AG65" s="18">
        <f>AG69+AG73+AG75</f>
        <v>11974.8</v>
      </c>
      <c r="AH65" s="18">
        <v>0</v>
      </c>
      <c r="AI65" s="18">
        <v>0</v>
      </c>
      <c r="AJ65" s="18">
        <f>AJ69+AJ73+AJ75</f>
        <v>7500</v>
      </c>
      <c r="AK65" s="18">
        <v>0</v>
      </c>
      <c r="AL65" s="18">
        <v>0</v>
      </c>
      <c r="AM65" s="17">
        <f>AM69+AM73+AM75</f>
        <v>5281.9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37"/>
      <c r="AT65" s="38"/>
    </row>
    <row r="66" spans="1:446" ht="12" customHeight="1" x14ac:dyDescent="0.25">
      <c r="A66" s="97" t="s">
        <v>119</v>
      </c>
      <c r="B66" s="98" t="s">
        <v>98</v>
      </c>
      <c r="C66" s="97" t="s">
        <v>40</v>
      </c>
      <c r="D66" s="103" t="s">
        <v>52</v>
      </c>
      <c r="E66" s="19" t="s">
        <v>53</v>
      </c>
      <c r="F66" s="16">
        <f t="shared" si="11"/>
        <v>27318.199999999997</v>
      </c>
      <c r="G66" s="16">
        <f>Y66+AE66+V66</f>
        <v>99</v>
      </c>
      <c r="H66" s="16">
        <f>G66/F66*100</f>
        <v>0.3623957654603891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99</v>
      </c>
      <c r="V66" s="16">
        <v>99</v>
      </c>
      <c r="W66" s="16">
        <f>V66/U66*100</f>
        <v>100</v>
      </c>
      <c r="X66" s="19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8">
        <f>2936+AD67</f>
        <v>6859.8</v>
      </c>
      <c r="AE66" s="16">
        <v>0</v>
      </c>
      <c r="AF66" s="16">
        <v>0</v>
      </c>
      <c r="AG66" s="16">
        <v>7577.5</v>
      </c>
      <c r="AH66" s="16">
        <v>0</v>
      </c>
      <c r="AI66" s="16">
        <v>0</v>
      </c>
      <c r="AJ66" s="16">
        <v>7500</v>
      </c>
      <c r="AK66" s="16">
        <v>0</v>
      </c>
      <c r="AL66" s="16">
        <v>0</v>
      </c>
      <c r="AM66" s="16">
        <v>5281.9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37"/>
      <c r="AT66" s="38"/>
    </row>
    <row r="67" spans="1:446" ht="25.5" customHeight="1" x14ac:dyDescent="0.25">
      <c r="A67" s="97"/>
      <c r="B67" s="98"/>
      <c r="C67" s="97"/>
      <c r="D67" s="103"/>
      <c r="E67" s="19" t="s">
        <v>55</v>
      </c>
      <c r="F67" s="16">
        <f t="shared" si="11"/>
        <v>3923.8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3923.8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37"/>
      <c r="AT67" s="38"/>
    </row>
    <row r="68" spans="1:446" ht="13.5" customHeight="1" x14ac:dyDescent="0.25">
      <c r="A68" s="97"/>
      <c r="B68" s="98"/>
      <c r="C68" s="97"/>
      <c r="D68" s="103"/>
      <c r="E68" s="19" t="s">
        <v>56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0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37"/>
      <c r="AT68" s="38"/>
    </row>
    <row r="69" spans="1:446" ht="45.75" customHeight="1" x14ac:dyDescent="0.25">
      <c r="A69" s="97"/>
      <c r="B69" s="98"/>
      <c r="C69" s="97"/>
      <c r="D69" s="103"/>
      <c r="E69" s="19" t="s">
        <v>54</v>
      </c>
      <c r="F69" s="17">
        <f>I69+L69+O69+R69+U69+X69+AA69+AD69+AG69+AJ69+AM69+AP69</f>
        <v>23394.400000000001</v>
      </c>
      <c r="G69" s="17">
        <f>J69+M69+P69+S69+V69+Y69+AB69+AE69+AH69+AK69+AN69+AQ69</f>
        <v>99</v>
      </c>
      <c r="H69" s="17">
        <f>G69/F69*100</f>
        <v>0.42317819649146798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99</v>
      </c>
      <c r="V69" s="17">
        <v>99</v>
      </c>
      <c r="W69" s="17">
        <f>V69/U69*100</f>
        <v>100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2936</v>
      </c>
      <c r="AE69" s="17">
        <v>0</v>
      </c>
      <c r="AF69" s="17">
        <v>0</v>
      </c>
      <c r="AG69" s="17">
        <v>7577.5</v>
      </c>
      <c r="AH69" s="17">
        <v>0</v>
      </c>
      <c r="AI69" s="17">
        <v>0</v>
      </c>
      <c r="AJ69" s="17">
        <v>7500</v>
      </c>
      <c r="AK69" s="17">
        <v>0</v>
      </c>
      <c r="AL69" s="17">
        <v>0</v>
      </c>
      <c r="AM69" s="17">
        <v>5281.9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37" t="s">
        <v>99</v>
      </c>
      <c r="AT69" s="38"/>
    </row>
    <row r="70" spans="1:446" ht="11.25" customHeight="1" x14ac:dyDescent="0.25">
      <c r="A70" s="97" t="s">
        <v>120</v>
      </c>
      <c r="B70" s="98" t="s">
        <v>49</v>
      </c>
      <c r="C70" s="97" t="s">
        <v>40</v>
      </c>
      <c r="D70" s="103" t="s">
        <v>51</v>
      </c>
      <c r="E70" s="19" t="s">
        <v>53</v>
      </c>
      <c r="F70" s="17">
        <f>U70+X70+AA70+AD70+AG70</f>
        <v>18093.099999999999</v>
      </c>
      <c r="G70" s="17">
        <f>J70+M70+P70+S70+V70+Y70+AB70+AE70+AH70+AK70+AN70+AQ70</f>
        <v>25</v>
      </c>
      <c r="H70" s="17">
        <f>G70/F70*100</f>
        <v>0.1381742211119156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25</v>
      </c>
      <c r="Y70" s="17">
        <v>25</v>
      </c>
      <c r="Z70" s="17">
        <v>100</v>
      </c>
      <c r="AA70" s="17">
        <v>3354.2</v>
      </c>
      <c r="AB70" s="17">
        <v>0</v>
      </c>
      <c r="AC70" s="17">
        <v>0</v>
      </c>
      <c r="AD70" s="17">
        <f>2468.9+AD71</f>
        <v>6392.8</v>
      </c>
      <c r="AE70" s="17">
        <v>0</v>
      </c>
      <c r="AF70" s="17">
        <v>0</v>
      </c>
      <c r="AG70" s="17">
        <f>4397.3+AG71</f>
        <v>8321.1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98" t="s">
        <v>100</v>
      </c>
      <c r="AT70" s="98" t="s">
        <v>101</v>
      </c>
    </row>
    <row r="71" spans="1:446" ht="27" customHeight="1" x14ac:dyDescent="0.25">
      <c r="A71" s="97"/>
      <c r="B71" s="98"/>
      <c r="C71" s="97"/>
      <c r="D71" s="103"/>
      <c r="E71" s="19" t="s">
        <v>55</v>
      </c>
      <c r="F71" s="17">
        <f>I71+L71+O71+R71+U71+X71+AA71+AD71+AG71+AJ71+AM71+AP71</f>
        <v>7847.7000000000007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3923.9</v>
      </c>
      <c r="AE71" s="17">
        <v>0</v>
      </c>
      <c r="AF71" s="17">
        <v>0</v>
      </c>
      <c r="AG71" s="17">
        <v>3923.8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98"/>
      <c r="AT71" s="98"/>
    </row>
    <row r="72" spans="1:446" ht="137.25" customHeight="1" x14ac:dyDescent="0.25">
      <c r="A72" s="97"/>
      <c r="B72" s="98"/>
      <c r="C72" s="97"/>
      <c r="D72" s="103"/>
      <c r="E72" s="19" t="s">
        <v>56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98"/>
      <c r="AT72" s="98"/>
    </row>
    <row r="73" spans="1:446" s="42" customFormat="1" ht="43.5" customHeight="1" x14ac:dyDescent="0.25">
      <c r="A73" s="97"/>
      <c r="B73" s="98"/>
      <c r="C73" s="97"/>
      <c r="D73" s="103"/>
      <c r="E73" s="19" t="s">
        <v>54</v>
      </c>
      <c r="F73" s="17">
        <f>I73+L73+O73+R73+U73+X73+AA73+AD73+AG73+AJ73+AM73+AP73</f>
        <v>10245.400000000001</v>
      </c>
      <c r="G73" s="17">
        <f>J73+M73+P73+S73+V73+Y73+AB73+AE73+AH73+AK73+AN73+AQ73</f>
        <v>25</v>
      </c>
      <c r="H73" s="17">
        <f>G73/F73*100</f>
        <v>0.24401194682491653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25</v>
      </c>
      <c r="Y73" s="17">
        <v>25</v>
      </c>
      <c r="Z73" s="17">
        <v>100</v>
      </c>
      <c r="AA73" s="17">
        <v>3354.2</v>
      </c>
      <c r="AB73" s="17">
        <v>0</v>
      </c>
      <c r="AC73" s="17">
        <v>0</v>
      </c>
      <c r="AD73" s="17">
        <v>2468.9</v>
      </c>
      <c r="AE73" s="17">
        <v>0</v>
      </c>
      <c r="AF73" s="17">
        <v>0</v>
      </c>
      <c r="AG73" s="17">
        <v>4397.3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98"/>
      <c r="AT73" s="98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</row>
    <row r="74" spans="1:446" ht="12.75" customHeight="1" x14ac:dyDescent="0.25">
      <c r="A74" s="97" t="s">
        <v>121</v>
      </c>
      <c r="B74" s="98" t="s">
        <v>94</v>
      </c>
      <c r="C74" s="97" t="s">
        <v>40</v>
      </c>
      <c r="D74" s="103" t="s">
        <v>52</v>
      </c>
      <c r="E74" s="19" t="s">
        <v>53</v>
      </c>
      <c r="F74" s="17">
        <f t="shared" ref="F74:F75" si="12">I74+L74+O74+R74+U74+X74+AA74+AD74+AG74+AJ74+AM74+AP74</f>
        <v>26.8</v>
      </c>
      <c r="G74" s="17">
        <f t="shared" ref="G74:G75" si="13">J74+M74+P74+S74+V74+Y74+AB74+AE74+AH74+AK74+AN74+AQ74</f>
        <v>0</v>
      </c>
      <c r="H74" s="39">
        <f t="shared" ref="H74:H75" si="14">G74/F74*100</f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26.1</v>
      </c>
      <c r="Y74" s="17">
        <v>0</v>
      </c>
      <c r="Z74" s="17">
        <v>0</v>
      </c>
      <c r="AA74" s="17">
        <v>0.7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37"/>
      <c r="AT74" s="38"/>
    </row>
    <row r="75" spans="1:446" ht="40.5" customHeight="1" x14ac:dyDescent="0.25">
      <c r="A75" s="107"/>
      <c r="B75" s="104"/>
      <c r="C75" s="105"/>
      <c r="D75" s="107"/>
      <c r="E75" s="19" t="s">
        <v>54</v>
      </c>
      <c r="F75" s="17">
        <f t="shared" si="12"/>
        <v>26.8</v>
      </c>
      <c r="G75" s="17">
        <f t="shared" si="13"/>
        <v>0</v>
      </c>
      <c r="H75" s="39">
        <f t="shared" si="14"/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26.1</v>
      </c>
      <c r="Y75" s="17">
        <v>0</v>
      </c>
      <c r="Z75" s="17">
        <v>0</v>
      </c>
      <c r="AA75" s="17">
        <v>0.7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37"/>
      <c r="AT75" s="38"/>
    </row>
    <row r="76" spans="1:446" ht="23.25" customHeight="1" x14ac:dyDescent="0.25">
      <c r="A76" s="105" t="s">
        <v>122</v>
      </c>
      <c r="B76" s="105" t="s">
        <v>116</v>
      </c>
      <c r="C76" s="105" t="s">
        <v>123</v>
      </c>
      <c r="D76" s="108"/>
      <c r="E76" s="19" t="s">
        <v>53</v>
      </c>
      <c r="F76" s="17">
        <f t="shared" ref="F76:G81" si="15">I76+L76+O76+R76+U76+X76+AA76+AD76+AG76+AJ76+AM76+AP76</f>
        <v>160</v>
      </c>
      <c r="G76" s="17">
        <f t="shared" si="15"/>
        <v>0</v>
      </c>
      <c r="H76" s="39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100</v>
      </c>
      <c r="AE76" s="17">
        <v>0</v>
      </c>
      <c r="AF76" s="17">
        <v>0</v>
      </c>
      <c r="AG76" s="17">
        <v>60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37"/>
      <c r="AT76" s="38"/>
    </row>
    <row r="77" spans="1:446" ht="44.25" customHeight="1" x14ac:dyDescent="0.25">
      <c r="A77" s="105"/>
      <c r="B77" s="105"/>
      <c r="C77" s="105"/>
      <c r="D77" s="108"/>
      <c r="E77" s="19" t="s">
        <v>54</v>
      </c>
      <c r="F77" s="17">
        <f t="shared" si="15"/>
        <v>160</v>
      </c>
      <c r="G77" s="17">
        <f t="shared" si="15"/>
        <v>0</v>
      </c>
      <c r="H77" s="39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100</v>
      </c>
      <c r="AE77" s="17">
        <v>0</v>
      </c>
      <c r="AF77" s="17">
        <v>0</v>
      </c>
      <c r="AG77" s="17">
        <v>60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37"/>
      <c r="AT77" s="38"/>
    </row>
    <row r="78" spans="1:446" ht="15.75" customHeight="1" x14ac:dyDescent="0.25">
      <c r="A78" s="105" t="s">
        <v>124</v>
      </c>
      <c r="B78" s="105" t="s">
        <v>126</v>
      </c>
      <c r="C78" s="105" t="s">
        <v>115</v>
      </c>
      <c r="D78" s="107"/>
      <c r="E78" s="19" t="s">
        <v>53</v>
      </c>
      <c r="F78" s="17">
        <f t="shared" si="15"/>
        <v>100</v>
      </c>
      <c r="G78" s="17">
        <f t="shared" si="15"/>
        <v>0</v>
      </c>
      <c r="H78" s="39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100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37"/>
      <c r="AT78" s="38"/>
    </row>
    <row r="79" spans="1:446" ht="40.5" customHeight="1" x14ac:dyDescent="0.25">
      <c r="A79" s="105"/>
      <c r="B79" s="105"/>
      <c r="C79" s="105"/>
      <c r="D79" s="107"/>
      <c r="E79" s="19" t="s">
        <v>54</v>
      </c>
      <c r="F79" s="17">
        <f t="shared" si="15"/>
        <v>100</v>
      </c>
      <c r="G79" s="17">
        <f t="shared" si="15"/>
        <v>0</v>
      </c>
      <c r="H79" s="39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100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37" t="s">
        <v>129</v>
      </c>
      <c r="AT79" s="38"/>
    </row>
    <row r="80" spans="1:446" ht="14.25" customHeight="1" x14ac:dyDescent="0.25">
      <c r="A80" s="105" t="s">
        <v>125</v>
      </c>
      <c r="B80" s="104" t="s">
        <v>127</v>
      </c>
      <c r="C80" s="95" t="s">
        <v>63</v>
      </c>
      <c r="D80" s="108"/>
      <c r="E80" s="19" t="s">
        <v>53</v>
      </c>
      <c r="F80" s="17">
        <f t="shared" si="15"/>
        <v>60</v>
      </c>
      <c r="G80" s="17">
        <f t="shared" si="15"/>
        <v>0</v>
      </c>
      <c r="H80" s="39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60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37"/>
      <c r="AT80" s="38"/>
    </row>
    <row r="81" spans="1:46" ht="39.75" customHeight="1" x14ac:dyDescent="0.25">
      <c r="A81" s="105"/>
      <c r="B81" s="104"/>
      <c r="C81" s="95"/>
      <c r="D81" s="108"/>
      <c r="E81" s="19" t="s">
        <v>54</v>
      </c>
      <c r="F81" s="17">
        <f t="shared" si="15"/>
        <v>60</v>
      </c>
      <c r="G81" s="17">
        <f t="shared" si="15"/>
        <v>0</v>
      </c>
      <c r="H81" s="39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60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37" t="s">
        <v>130</v>
      </c>
      <c r="AT81" s="38"/>
    </row>
    <row r="82" spans="1:46" ht="13.5" customHeight="1" x14ac:dyDescent="0.25">
      <c r="A82" s="120" t="s">
        <v>141</v>
      </c>
      <c r="B82" s="121"/>
      <c r="C82" s="115" t="s">
        <v>148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6"/>
    </row>
    <row r="83" spans="1:46" ht="12.75" customHeight="1" x14ac:dyDescent="0.25">
      <c r="A83" s="120" t="s">
        <v>142</v>
      </c>
      <c r="B83" s="121"/>
      <c r="C83" s="115" t="s">
        <v>149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9"/>
    </row>
    <row r="84" spans="1:46" ht="18.75" customHeight="1" x14ac:dyDescent="0.25">
      <c r="A84" s="97" t="s">
        <v>71</v>
      </c>
      <c r="B84" s="98" t="s">
        <v>88</v>
      </c>
      <c r="C84" s="97" t="s">
        <v>63</v>
      </c>
      <c r="D84" s="103" t="s">
        <v>80</v>
      </c>
      <c r="E84" s="19" t="s">
        <v>53</v>
      </c>
      <c r="F84" s="17">
        <v>100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100</v>
      </c>
      <c r="AQ84" s="17">
        <v>0</v>
      </c>
      <c r="AR84" s="17">
        <v>0</v>
      </c>
      <c r="AS84" s="12"/>
      <c r="AT84" s="10"/>
    </row>
    <row r="85" spans="1:46" ht="75.75" customHeight="1" x14ac:dyDescent="0.25">
      <c r="A85" s="97"/>
      <c r="B85" s="98"/>
      <c r="C85" s="97"/>
      <c r="D85" s="103"/>
      <c r="E85" s="19" t="s">
        <v>54</v>
      </c>
      <c r="F85" s="17">
        <v>100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100</v>
      </c>
      <c r="AQ85" s="17">
        <v>0</v>
      </c>
      <c r="AR85" s="17">
        <v>0</v>
      </c>
      <c r="AS85" s="12"/>
      <c r="AT85" s="10"/>
    </row>
    <row r="86" spans="1:46" ht="18" customHeight="1" x14ac:dyDescent="0.25">
      <c r="A86" s="97" t="s">
        <v>72</v>
      </c>
      <c r="B86" s="98" t="s">
        <v>90</v>
      </c>
      <c r="C86" s="97" t="s">
        <v>63</v>
      </c>
      <c r="D86" s="103" t="s">
        <v>75</v>
      </c>
      <c r="E86" s="19" t="s">
        <v>53</v>
      </c>
      <c r="F86" s="17">
        <v>100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1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100</v>
      </c>
      <c r="AQ86" s="17">
        <v>0</v>
      </c>
      <c r="AR86" s="11">
        <v>0</v>
      </c>
      <c r="AS86" s="12"/>
      <c r="AT86" s="10"/>
    </row>
    <row r="87" spans="1:46" ht="39.75" customHeight="1" x14ac:dyDescent="0.25">
      <c r="A87" s="97"/>
      <c r="B87" s="98"/>
      <c r="C87" s="97"/>
      <c r="D87" s="103"/>
      <c r="E87" s="19" t="s">
        <v>54</v>
      </c>
      <c r="F87" s="17">
        <v>100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1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100</v>
      </c>
      <c r="AQ87" s="17">
        <v>0</v>
      </c>
      <c r="AR87" s="11">
        <v>0</v>
      </c>
      <c r="AS87" s="41" t="s">
        <v>102</v>
      </c>
      <c r="AT87" s="10"/>
    </row>
    <row r="88" spans="1:46" ht="14.25" hidden="1" customHeight="1" x14ac:dyDescent="0.25">
      <c r="A88" s="109" t="s">
        <v>18</v>
      </c>
      <c r="B88" s="110"/>
      <c r="C88" s="110"/>
      <c r="D88" s="110"/>
      <c r="E88" s="110"/>
      <c r="F88" s="110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5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5"/>
      <c r="AS88" s="112"/>
      <c r="AT88" s="15"/>
    </row>
    <row r="89" spans="1:46" ht="23.25" hidden="1" customHeight="1" x14ac:dyDescent="0.25">
      <c r="A89" s="113" t="s">
        <v>19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5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5"/>
      <c r="AS89" s="112"/>
      <c r="AT89" s="15"/>
    </row>
    <row r="90" spans="1:46" ht="14.25" hidden="1" customHeight="1" x14ac:dyDescent="0.25">
      <c r="A90" s="113" t="s">
        <v>20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5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5"/>
      <c r="AS90" s="112"/>
      <c r="AT90" s="15"/>
    </row>
    <row r="91" spans="1:46" ht="12.75" hidden="1" customHeight="1" x14ac:dyDescent="0.25">
      <c r="A91" s="113" t="s">
        <v>21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5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5"/>
      <c r="AS91" s="112"/>
      <c r="AT91" s="15"/>
    </row>
    <row r="92" spans="1:46" ht="14.25" hidden="1" customHeight="1" x14ac:dyDescent="0.25">
      <c r="A92" s="113" t="s">
        <v>22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5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5"/>
      <c r="AS92" s="112"/>
      <c r="AT92" s="15"/>
    </row>
    <row r="93" spans="1:46" ht="81" customHeight="1" x14ac:dyDescent="0.25">
      <c r="A93" s="37" t="s">
        <v>74</v>
      </c>
      <c r="B93" s="37" t="s">
        <v>89</v>
      </c>
      <c r="C93" s="37" t="s">
        <v>63</v>
      </c>
      <c r="D93" s="45" t="s">
        <v>72</v>
      </c>
      <c r="E93" s="19" t="s">
        <v>77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8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8">
        <v>0</v>
      </c>
      <c r="AS93" s="41" t="s">
        <v>103</v>
      </c>
      <c r="AT93" s="30"/>
    </row>
    <row r="94" spans="1:46" ht="102" customHeight="1" x14ac:dyDescent="0.25">
      <c r="A94" s="37" t="s">
        <v>75</v>
      </c>
      <c r="B94" s="37" t="s">
        <v>91</v>
      </c>
      <c r="C94" s="37" t="s">
        <v>63</v>
      </c>
      <c r="D94" s="45" t="s">
        <v>75</v>
      </c>
      <c r="E94" s="19" t="s">
        <v>77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8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8">
        <v>0</v>
      </c>
      <c r="AS94" s="47" t="s">
        <v>105</v>
      </c>
      <c r="AT94" s="30"/>
    </row>
    <row r="95" spans="1:46" ht="81" customHeight="1" x14ac:dyDescent="0.25">
      <c r="A95" s="46" t="s">
        <v>76</v>
      </c>
      <c r="B95" s="37" t="s">
        <v>92</v>
      </c>
      <c r="C95" s="37" t="s">
        <v>63</v>
      </c>
      <c r="D95" s="45" t="s">
        <v>74</v>
      </c>
      <c r="E95" s="19" t="s">
        <v>77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8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8">
        <v>0</v>
      </c>
      <c r="AS95" s="47" t="s">
        <v>104</v>
      </c>
      <c r="AT95" s="30"/>
    </row>
    <row r="96" spans="1:46" ht="21" customHeight="1" x14ac:dyDescent="0.25">
      <c r="A96" s="76" t="s">
        <v>73</v>
      </c>
      <c r="B96" s="77"/>
      <c r="C96" s="77"/>
      <c r="D96" s="77"/>
      <c r="E96" s="77"/>
      <c r="F96" s="77"/>
      <c r="G96" s="5"/>
      <c r="H96" s="82" t="s">
        <v>36</v>
      </c>
      <c r="I96" s="82"/>
      <c r="J96" s="82"/>
      <c r="K96" s="82"/>
      <c r="L96" s="82"/>
      <c r="M96" s="82"/>
      <c r="N96" s="82"/>
      <c r="O96" s="5"/>
      <c r="P96" s="5"/>
    </row>
    <row r="97" spans="1:16" ht="12.75" customHeight="1" x14ac:dyDescent="0.25">
      <c r="A97" s="74"/>
      <c r="B97" s="75"/>
      <c r="C97" s="75"/>
      <c r="D97" s="75"/>
      <c r="E97" s="75"/>
      <c r="F97" s="5"/>
      <c r="G97" s="5"/>
      <c r="H97" s="77" t="s">
        <v>37</v>
      </c>
      <c r="I97" s="82"/>
      <c r="J97" s="82"/>
      <c r="K97" s="82"/>
      <c r="L97" s="82"/>
      <c r="M97" s="82"/>
      <c r="N97" s="82"/>
      <c r="O97" s="82"/>
      <c r="P97" s="82"/>
    </row>
    <row r="98" spans="1:16" ht="13.5" customHeight="1" x14ac:dyDescent="0.25">
      <c r="A98" s="76" t="s">
        <v>41</v>
      </c>
      <c r="B98" s="77"/>
      <c r="C98" s="77"/>
      <c r="D98" s="77"/>
      <c r="E98" s="77"/>
      <c r="F98" s="77"/>
      <c r="G98" s="5"/>
      <c r="H98" s="77" t="s">
        <v>38</v>
      </c>
      <c r="I98" s="82"/>
      <c r="J98" s="82"/>
      <c r="K98" s="82"/>
      <c r="L98" s="82"/>
      <c r="M98" s="82"/>
      <c r="N98" s="82"/>
      <c r="O98" s="82"/>
      <c r="P98" s="82"/>
    </row>
    <row r="99" spans="1:16" ht="9.75" customHeight="1" x14ac:dyDescent="0.25">
      <c r="A99" s="3"/>
      <c r="B99" s="24" t="s">
        <v>93</v>
      </c>
      <c r="C99" s="85"/>
      <c r="D99" s="85"/>
      <c r="E99" s="5"/>
      <c r="F99" s="5"/>
      <c r="G99" s="5"/>
      <c r="H99" s="5"/>
      <c r="I99" s="5"/>
      <c r="J99" s="5"/>
      <c r="K99" s="5"/>
      <c r="L99" s="5"/>
      <c r="M99" s="85" t="s">
        <v>39</v>
      </c>
      <c r="N99" s="85"/>
      <c r="O99" s="5"/>
      <c r="P99" s="5"/>
    </row>
    <row r="100" spans="1:16" ht="17.25" customHeight="1" x14ac:dyDescent="0.25">
      <c r="A100" s="70" t="s">
        <v>113</v>
      </c>
      <c r="B100" s="80"/>
      <c r="C100" s="80"/>
      <c r="D100" s="80"/>
      <c r="E100" s="80"/>
      <c r="F100" s="80"/>
      <c r="G100" s="80"/>
      <c r="H100" s="81"/>
      <c r="I100" s="81"/>
      <c r="J100" s="5"/>
      <c r="K100" s="5"/>
      <c r="L100" s="5"/>
      <c r="M100" s="5"/>
      <c r="N100" s="5"/>
      <c r="O100" s="5"/>
      <c r="P100" s="5"/>
    </row>
    <row r="101" spans="1:16" x14ac:dyDescent="0.25">
      <c r="A101" s="70"/>
      <c r="B101" s="71"/>
      <c r="C101" s="71"/>
      <c r="D101" s="71"/>
      <c r="E101" s="71"/>
      <c r="F101" s="6"/>
      <c r="G101" s="6"/>
      <c r="H101" s="6"/>
      <c r="I101" s="6"/>
    </row>
    <row r="102" spans="1:16" ht="15.75" x14ac:dyDescent="0.25">
      <c r="A102" s="4"/>
    </row>
    <row r="103" spans="1:16" ht="15.75" x14ac:dyDescent="0.25">
      <c r="A103" s="4"/>
    </row>
    <row r="104" spans="1:16" x14ac:dyDescent="0.25">
      <c r="A104" s="5"/>
    </row>
  </sheetData>
  <mergeCells count="227">
    <mergeCell ref="A82:B82"/>
    <mergeCell ref="A83:B83"/>
    <mergeCell ref="C82:AT82"/>
    <mergeCell ref="C83:AT83"/>
    <mergeCell ref="A18:B18"/>
    <mergeCell ref="A19:B19"/>
    <mergeCell ref="C18:AT18"/>
    <mergeCell ref="C19:AT19"/>
    <mergeCell ref="A33:B33"/>
    <mergeCell ref="A34:B34"/>
    <mergeCell ref="C33:AT33"/>
    <mergeCell ref="C34:AT34"/>
    <mergeCell ref="A44:B44"/>
    <mergeCell ref="C44:AT44"/>
    <mergeCell ref="AS70:AS73"/>
    <mergeCell ref="AT70:AT73"/>
    <mergeCell ref="A100:I100"/>
    <mergeCell ref="A84:A85"/>
    <mergeCell ref="B84:B85"/>
    <mergeCell ref="C84:C85"/>
    <mergeCell ref="D84:D85"/>
    <mergeCell ref="A86:A87"/>
    <mergeCell ref="B86:B87"/>
    <mergeCell ref="C86:C87"/>
    <mergeCell ref="D86:D87"/>
    <mergeCell ref="A70:A73"/>
    <mergeCell ref="B70:B73"/>
    <mergeCell ref="C70:C73"/>
    <mergeCell ref="H97:P97"/>
    <mergeCell ref="A98:F98"/>
    <mergeCell ref="H98:P98"/>
    <mergeCell ref="C99:D99"/>
    <mergeCell ref="M99:N99"/>
    <mergeCell ref="A88:F88"/>
    <mergeCell ref="A89:U89"/>
    <mergeCell ref="A90:P90"/>
    <mergeCell ref="A91:U91"/>
    <mergeCell ref="A92:R92"/>
    <mergeCell ref="A96:F96"/>
    <mergeCell ref="H96:N96"/>
    <mergeCell ref="A78:A79"/>
    <mergeCell ref="B78:B79"/>
    <mergeCell ref="C78:C79"/>
    <mergeCell ref="D78:D79"/>
    <mergeCell ref="A80:A81"/>
    <mergeCell ref="C80:C81"/>
    <mergeCell ref="B80:B81"/>
    <mergeCell ref="A101:E101"/>
    <mergeCell ref="A97:E97"/>
    <mergeCell ref="A74:A75"/>
    <mergeCell ref="B74:B75"/>
    <mergeCell ref="C74:C75"/>
    <mergeCell ref="D74:D75"/>
    <mergeCell ref="A76:A77"/>
    <mergeCell ref="A56:A59"/>
    <mergeCell ref="B56:B59"/>
    <mergeCell ref="C56:C59"/>
    <mergeCell ref="D56:D59"/>
    <mergeCell ref="D62:D65"/>
    <mergeCell ref="B62:B65"/>
    <mergeCell ref="A62:A65"/>
    <mergeCell ref="C62:C65"/>
    <mergeCell ref="A60:A61"/>
    <mergeCell ref="B60:B61"/>
    <mergeCell ref="B76:B77"/>
    <mergeCell ref="C60:C61"/>
    <mergeCell ref="D60:D61"/>
    <mergeCell ref="C76:C77"/>
    <mergeCell ref="A66:A69"/>
    <mergeCell ref="B66:B69"/>
    <mergeCell ref="C66:C69"/>
    <mergeCell ref="D70:D73"/>
    <mergeCell ref="D52:D55"/>
    <mergeCell ref="A39:A40"/>
    <mergeCell ref="A42:A43"/>
    <mergeCell ref="B42:B43"/>
    <mergeCell ref="C42:C43"/>
    <mergeCell ref="B39:B41"/>
    <mergeCell ref="C39:C41"/>
    <mergeCell ref="D39:D41"/>
    <mergeCell ref="D66:D69"/>
    <mergeCell ref="A48:A49"/>
    <mergeCell ref="B48:B49"/>
    <mergeCell ref="C48:C49"/>
    <mergeCell ref="D48:D49"/>
    <mergeCell ref="D42:D43"/>
    <mergeCell ref="A45:B45"/>
    <mergeCell ref="C45:AT45"/>
    <mergeCell ref="A50:B50"/>
    <mergeCell ref="A51:B51"/>
    <mergeCell ref="C50:AT50"/>
    <mergeCell ref="C51:AT51"/>
    <mergeCell ref="A37:A38"/>
    <mergeCell ref="B37:B38"/>
    <mergeCell ref="C37:C38"/>
    <mergeCell ref="A52:A55"/>
    <mergeCell ref="B52:B55"/>
    <mergeCell ref="C52:C55"/>
    <mergeCell ref="A20:A23"/>
    <mergeCell ref="B20:B23"/>
    <mergeCell ref="A24:A26"/>
    <mergeCell ref="B24:B26"/>
    <mergeCell ref="C24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5:A36"/>
    <mergeCell ref="B35:B36"/>
    <mergeCell ref="C35:C36"/>
    <mergeCell ref="A14:A17"/>
    <mergeCell ref="B14:B17"/>
    <mergeCell ref="C14:C17"/>
    <mergeCell ref="AK9:AK10"/>
    <mergeCell ref="AL9:AL10"/>
    <mergeCell ref="AM9:AM10"/>
    <mergeCell ref="W9:W10"/>
    <mergeCell ref="L9:L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AT7:AT10"/>
    <mergeCell ref="F8:H8"/>
    <mergeCell ref="I8:K8"/>
    <mergeCell ref="L8:N8"/>
    <mergeCell ref="O8:Q8"/>
    <mergeCell ref="R8:T8"/>
    <mergeCell ref="U8:W8"/>
    <mergeCell ref="X8:Z8"/>
    <mergeCell ref="F9:F10"/>
    <mergeCell ref="G9:G10"/>
    <mergeCell ref="H9:H10"/>
    <mergeCell ref="I9:I10"/>
    <mergeCell ref="J9:J10"/>
    <mergeCell ref="K9:K10"/>
    <mergeCell ref="AA8:AC8"/>
    <mergeCell ref="AD8:AF8"/>
    <mergeCell ref="AG8:AI8"/>
    <mergeCell ref="R9:R10"/>
    <mergeCell ref="S9:S10"/>
    <mergeCell ref="M9:M10"/>
    <mergeCell ref="N9:N10"/>
    <mergeCell ref="O9:O10"/>
    <mergeCell ref="P9:P10"/>
    <mergeCell ref="AQ9:AQ10"/>
    <mergeCell ref="AJ8:AL8"/>
    <mergeCell ref="AM8:AO8"/>
    <mergeCell ref="AP8:AR8"/>
    <mergeCell ref="AR9:AR10"/>
    <mergeCell ref="AN9:AN10"/>
    <mergeCell ref="AO9:AO10"/>
    <mergeCell ref="AJ9:AJ10"/>
    <mergeCell ref="AS7:AS10"/>
    <mergeCell ref="Q40:Q41"/>
    <mergeCell ref="R40:R41"/>
    <mergeCell ref="S40:S41"/>
    <mergeCell ref="T40:T41"/>
    <mergeCell ref="U40:U41"/>
    <mergeCell ref="V40:V41"/>
    <mergeCell ref="W40:W41"/>
    <mergeCell ref="X40:X41"/>
    <mergeCell ref="J1:S2"/>
    <mergeCell ref="A3:S3"/>
    <mergeCell ref="A4:V4"/>
    <mergeCell ref="A5:S5"/>
    <mergeCell ref="A7:A10"/>
    <mergeCell ref="B7:B10"/>
    <mergeCell ref="C7:C10"/>
    <mergeCell ref="D7:D10"/>
    <mergeCell ref="E7:E10"/>
    <mergeCell ref="F7:H7"/>
    <mergeCell ref="T9:T10"/>
    <mergeCell ref="U9:U10"/>
    <mergeCell ref="V9:V10"/>
    <mergeCell ref="I7:AR7"/>
    <mergeCell ref="Q9:Q10"/>
    <mergeCell ref="AP9:AP10"/>
    <mergeCell ref="AC40:AC41"/>
    <mergeCell ref="AD40:AD41"/>
    <mergeCell ref="AE40:AE41"/>
    <mergeCell ref="AF40:AF41"/>
    <mergeCell ref="AG40:AG41"/>
    <mergeCell ref="AQ40:AQ41"/>
    <mergeCell ref="AR40:AR41"/>
    <mergeCell ref="AT40:AT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S40:AS41"/>
    <mergeCell ref="B46:B47"/>
    <mergeCell ref="C46:C47"/>
    <mergeCell ref="AB40:AB41"/>
    <mergeCell ref="E40:E41"/>
    <mergeCell ref="F40:F41"/>
    <mergeCell ref="G40:G41"/>
    <mergeCell ref="H40:H41"/>
    <mergeCell ref="I40:I41"/>
    <mergeCell ref="J40:J41"/>
    <mergeCell ref="Y40:Y41"/>
    <mergeCell ref="Z40:Z41"/>
    <mergeCell ref="AA40:AA41"/>
    <mergeCell ref="K40:K41"/>
    <mergeCell ref="L40:L41"/>
    <mergeCell ref="M40:M41"/>
    <mergeCell ref="N40:N41"/>
    <mergeCell ref="O40:O41"/>
    <mergeCell ref="P40:P41"/>
  </mergeCells>
  <printOptions horizontalCentered="1"/>
  <pageMargins left="0" right="0" top="0" bottom="0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2017-07-26T11:50:22Z</dcterms:modified>
</cp:coreProperties>
</file>