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tabRatio="602"/>
  </bookViews>
  <sheets>
    <sheet name="2017" sheetId="8" r:id="rId1"/>
  </sheets>
  <definedNames>
    <definedName name="_xlnm.Print_Titles" localSheetId="0">'2017'!$A:$B</definedName>
    <definedName name="_xlnm.Print_Area" localSheetId="0">'2017'!$A$1:$BC$458</definedName>
  </definedNames>
  <calcPr calcId="125725"/>
</workbook>
</file>

<file path=xl/calcChain.xml><?xml version="1.0" encoding="utf-8"?>
<calcChain xmlns="http://schemas.openxmlformats.org/spreadsheetml/2006/main">
  <c r="AN44" i="8"/>
  <c r="J44"/>
  <c r="AY66"/>
  <c r="AM66" l="1"/>
  <c r="AJ66"/>
  <c r="AG66"/>
  <c r="AA66"/>
  <c r="X66"/>
  <c r="U66"/>
  <c r="O66"/>
  <c r="L66"/>
  <c r="I66"/>
  <c r="AY40" l="1"/>
  <c r="AJ40"/>
  <c r="AY70" l="1"/>
  <c r="BA50"/>
  <c r="AS40" l="1"/>
  <c r="AV40"/>
  <c r="AM40"/>
  <c r="AM44" s="1"/>
  <c r="AJ70"/>
  <c r="AG40" l="1"/>
  <c r="T103" l="1"/>
  <c r="AF103" s="1"/>
  <c r="S103"/>
  <c r="AE103" s="1"/>
  <c r="AQ103" s="1"/>
  <c r="R103"/>
  <c r="AD103" s="1"/>
  <c r="T102"/>
  <c r="AF102" s="1"/>
  <c r="AR102" s="1"/>
  <c r="H102" s="1"/>
  <c r="S102"/>
  <c r="AE102" s="1"/>
  <c r="AQ102" s="1"/>
  <c r="G102" s="1"/>
  <c r="R102"/>
  <c r="AD102" s="1"/>
  <c r="AP102" s="1"/>
  <c r="F102" s="1"/>
  <c r="BA101"/>
  <c r="AX101"/>
  <c r="AU101"/>
  <c r="AO101"/>
  <c r="AL101"/>
  <c r="AI101"/>
  <c r="AC101"/>
  <c r="Z101"/>
  <c r="T99"/>
  <c r="AF99" s="1"/>
  <c r="S99"/>
  <c r="AE99" s="1"/>
  <c r="R99"/>
  <c r="AD99" s="1"/>
  <c r="T98"/>
  <c r="AF98" s="1"/>
  <c r="AR98" s="1"/>
  <c r="S98"/>
  <c r="AE98" s="1"/>
  <c r="AQ98" s="1"/>
  <c r="R98"/>
  <c r="AD98" s="1"/>
  <c r="AP98" s="1"/>
  <c r="BA97"/>
  <c r="AZ97"/>
  <c r="AY97"/>
  <c r="AX97"/>
  <c r="AW97"/>
  <c r="AV97"/>
  <c r="AU97"/>
  <c r="AT97"/>
  <c r="AS97"/>
  <c r="AO97"/>
  <c r="AN97"/>
  <c r="AM97"/>
  <c r="AL97"/>
  <c r="AK97"/>
  <c r="AJ97"/>
  <c r="AI97"/>
  <c r="AH97"/>
  <c r="AG97"/>
  <c r="AC97"/>
  <c r="AB97"/>
  <c r="AA97"/>
  <c r="Z97"/>
  <c r="Y97"/>
  <c r="X97"/>
  <c r="W97"/>
  <c r="V97"/>
  <c r="U97"/>
  <c r="S97"/>
  <c r="Q97"/>
  <c r="P97"/>
  <c r="O97"/>
  <c r="N97"/>
  <c r="M97"/>
  <c r="L97"/>
  <c r="K97"/>
  <c r="J97"/>
  <c r="I97"/>
  <c r="T95"/>
  <c r="AF95" s="1"/>
  <c r="S95"/>
  <c r="AE95" s="1"/>
  <c r="R95"/>
  <c r="AD95" s="1"/>
  <c r="T94"/>
  <c r="AF94" s="1"/>
  <c r="AR94" s="1"/>
  <c r="H94" s="1"/>
  <c r="S94"/>
  <c r="AE94" s="1"/>
  <c r="AQ94" s="1"/>
  <c r="G94" s="1"/>
  <c r="R94"/>
  <c r="AD94" s="1"/>
  <c r="AP94" s="1"/>
  <c r="F94" s="1"/>
  <c r="BA93"/>
  <c r="AZ93"/>
  <c r="AY93"/>
  <c r="AX93"/>
  <c r="AW93"/>
  <c r="AV93"/>
  <c r="AU93"/>
  <c r="AT93"/>
  <c r="AS93"/>
  <c r="AO93"/>
  <c r="AN93"/>
  <c r="AM93"/>
  <c r="AL93"/>
  <c r="AK93"/>
  <c r="AJ93"/>
  <c r="AI93"/>
  <c r="AH93"/>
  <c r="AG93"/>
  <c r="AC93"/>
  <c r="AB93"/>
  <c r="AA93"/>
  <c r="Z93"/>
  <c r="Y93"/>
  <c r="X93"/>
  <c r="W93"/>
  <c r="V93"/>
  <c r="U93"/>
  <c r="S93"/>
  <c r="Q93"/>
  <c r="P93"/>
  <c r="O93"/>
  <c r="N93"/>
  <c r="M93"/>
  <c r="L93"/>
  <c r="K93"/>
  <c r="J93"/>
  <c r="I93"/>
  <c r="T91"/>
  <c r="AF91" s="1"/>
  <c r="S91"/>
  <c r="AE91" s="1"/>
  <c r="R91"/>
  <c r="AD91" s="1"/>
  <c r="T90"/>
  <c r="AF90" s="1"/>
  <c r="AR90" s="1"/>
  <c r="H90" s="1"/>
  <c r="S90"/>
  <c r="AE90" s="1"/>
  <c r="AQ90" s="1"/>
  <c r="G90" s="1"/>
  <c r="R90"/>
  <c r="AD90" s="1"/>
  <c r="AP90" s="1"/>
  <c r="F90" s="1"/>
  <c r="BA89"/>
  <c r="AZ89"/>
  <c r="AY89"/>
  <c r="AX89"/>
  <c r="AW89"/>
  <c r="AV89"/>
  <c r="AU89"/>
  <c r="AT89"/>
  <c r="AS89"/>
  <c r="AO89"/>
  <c r="AN89"/>
  <c r="AM89"/>
  <c r="AL89"/>
  <c r="AK89"/>
  <c r="AJ89"/>
  <c r="AI89"/>
  <c r="AH89"/>
  <c r="AG89"/>
  <c r="AC89"/>
  <c r="AB89"/>
  <c r="AA89"/>
  <c r="Z89"/>
  <c r="Y89"/>
  <c r="X89"/>
  <c r="W89"/>
  <c r="V89"/>
  <c r="U89"/>
  <c r="S89"/>
  <c r="Q89"/>
  <c r="P89"/>
  <c r="O89"/>
  <c r="N89"/>
  <c r="M89"/>
  <c r="L89"/>
  <c r="K89"/>
  <c r="J89"/>
  <c r="I89"/>
  <c r="T87"/>
  <c r="AF87" s="1"/>
  <c r="S87"/>
  <c r="AE87" s="1"/>
  <c r="R87"/>
  <c r="AD87" s="1"/>
  <c r="T86"/>
  <c r="AF86" s="1"/>
  <c r="AR86" s="1"/>
  <c r="H86" s="1"/>
  <c r="S86"/>
  <c r="AE86" s="1"/>
  <c r="AQ86" s="1"/>
  <c r="G86" s="1"/>
  <c r="R86"/>
  <c r="AD86" s="1"/>
  <c r="AP86" s="1"/>
  <c r="F86" s="1"/>
  <c r="BA85"/>
  <c r="AZ85"/>
  <c r="AY85"/>
  <c r="AX85"/>
  <c r="AW85"/>
  <c r="AV85"/>
  <c r="AU85"/>
  <c r="AT85"/>
  <c r="AS85"/>
  <c r="AO85"/>
  <c r="AN85"/>
  <c r="AM85"/>
  <c r="AL85"/>
  <c r="AK85"/>
  <c r="AJ85"/>
  <c r="AI85"/>
  <c r="AH85"/>
  <c r="AG85"/>
  <c r="AC85"/>
  <c r="AB85"/>
  <c r="AA85"/>
  <c r="Z85"/>
  <c r="Y85"/>
  <c r="X85"/>
  <c r="W85"/>
  <c r="V85"/>
  <c r="U85"/>
  <c r="S85"/>
  <c r="Q85"/>
  <c r="P85"/>
  <c r="O85"/>
  <c r="N85"/>
  <c r="M85"/>
  <c r="L85"/>
  <c r="K85"/>
  <c r="J85"/>
  <c r="I85"/>
  <c r="T83"/>
  <c r="AF83" s="1"/>
  <c r="S83"/>
  <c r="AE83" s="1"/>
  <c r="R83"/>
  <c r="AD83" s="1"/>
  <c r="T82"/>
  <c r="AF82" s="1"/>
  <c r="AR82" s="1"/>
  <c r="H82" s="1"/>
  <c r="S82"/>
  <c r="AE82" s="1"/>
  <c r="AQ82" s="1"/>
  <c r="G82" s="1"/>
  <c r="R82"/>
  <c r="AD82" s="1"/>
  <c r="AP82" s="1"/>
  <c r="F82" s="1"/>
  <c r="BA81"/>
  <c r="AZ81"/>
  <c r="AY81"/>
  <c r="AX81"/>
  <c r="AW81"/>
  <c r="AV81"/>
  <c r="AU81"/>
  <c r="AT81"/>
  <c r="AS81"/>
  <c r="AO81"/>
  <c r="AN81"/>
  <c r="AM81"/>
  <c r="AL81"/>
  <c r="AK81"/>
  <c r="AJ81"/>
  <c r="AI81"/>
  <c r="AH81"/>
  <c r="AG81"/>
  <c r="AC81"/>
  <c r="AB81"/>
  <c r="AA81"/>
  <c r="Z81"/>
  <c r="Y81"/>
  <c r="X81"/>
  <c r="W81"/>
  <c r="V81"/>
  <c r="U81"/>
  <c r="S81"/>
  <c r="Q81"/>
  <c r="P81"/>
  <c r="O81"/>
  <c r="N81"/>
  <c r="M81"/>
  <c r="L81"/>
  <c r="K81"/>
  <c r="J81"/>
  <c r="I81"/>
  <c r="AZ78"/>
  <c r="AW78"/>
  <c r="AT78"/>
  <c r="AN78"/>
  <c r="AK78"/>
  <c r="AH78"/>
  <c r="AB78"/>
  <c r="AA78"/>
  <c r="Y78"/>
  <c r="X78"/>
  <c r="V78"/>
  <c r="U78"/>
  <c r="P78"/>
  <c r="O78"/>
  <c r="M78"/>
  <c r="L78"/>
  <c r="J78"/>
  <c r="I78"/>
  <c r="T77"/>
  <c r="AF77" s="1"/>
  <c r="S77"/>
  <c r="AE77" s="1"/>
  <c r="AQ77" s="1"/>
  <c r="G77" s="1"/>
  <c r="R77"/>
  <c r="AD77" s="1"/>
  <c r="T76"/>
  <c r="AF76" s="1"/>
  <c r="AR76" s="1"/>
  <c r="S76"/>
  <c r="AE76" s="1"/>
  <c r="AQ76" s="1"/>
  <c r="R76"/>
  <c r="AD76" s="1"/>
  <c r="AP76" s="1"/>
  <c r="AZ75"/>
  <c r="AW75"/>
  <c r="AT75"/>
  <c r="AN75"/>
  <c r="AK75"/>
  <c r="AH75"/>
  <c r="AB75"/>
  <c r="AA75"/>
  <c r="Y75"/>
  <c r="X75"/>
  <c r="V75"/>
  <c r="U75"/>
  <c r="P75"/>
  <c r="O75"/>
  <c r="M75"/>
  <c r="L75"/>
  <c r="J75"/>
  <c r="I75"/>
  <c r="T73"/>
  <c r="AF73" s="1"/>
  <c r="S73"/>
  <c r="AE73" s="1"/>
  <c r="R73"/>
  <c r="AD73" s="1"/>
  <c r="T72"/>
  <c r="AF72" s="1"/>
  <c r="AR72" s="1"/>
  <c r="H72" s="1"/>
  <c r="S72"/>
  <c r="AE72" s="1"/>
  <c r="AQ72" s="1"/>
  <c r="G72" s="1"/>
  <c r="R72"/>
  <c r="AD72" s="1"/>
  <c r="AP72" s="1"/>
  <c r="F72" s="1"/>
  <c r="BA71"/>
  <c r="AZ71"/>
  <c r="AY71"/>
  <c r="AX71"/>
  <c r="AW71"/>
  <c r="AV71"/>
  <c r="AU71"/>
  <c r="AT71"/>
  <c r="AS71"/>
  <c r="AO71"/>
  <c r="AN71"/>
  <c r="AM71"/>
  <c r="AL71"/>
  <c r="AK71"/>
  <c r="AJ71"/>
  <c r="AI71"/>
  <c r="AH71"/>
  <c r="AG71"/>
  <c r="AC71"/>
  <c r="AB71"/>
  <c r="AA71"/>
  <c r="Z71"/>
  <c r="Y71"/>
  <c r="X71"/>
  <c r="W71"/>
  <c r="V71"/>
  <c r="U71"/>
  <c r="S71"/>
  <c r="Q71"/>
  <c r="P71"/>
  <c r="O71"/>
  <c r="N71"/>
  <c r="M71"/>
  <c r="L71"/>
  <c r="K71"/>
  <c r="J71"/>
  <c r="I71"/>
  <c r="AY78"/>
  <c r="AV70"/>
  <c r="AV78" s="1"/>
  <c r="AS70"/>
  <c r="AS67" s="1"/>
  <c r="AM70"/>
  <c r="AM78" s="1"/>
  <c r="AJ78"/>
  <c r="AG70"/>
  <c r="AG78" s="1"/>
  <c r="T70"/>
  <c r="AF70" s="1"/>
  <c r="AR70" s="1"/>
  <c r="H70" s="1"/>
  <c r="S70"/>
  <c r="AE70" s="1"/>
  <c r="AQ70" s="1"/>
  <c r="R70"/>
  <c r="AD70" s="1"/>
  <c r="T69"/>
  <c r="AF69" s="1"/>
  <c r="S69"/>
  <c r="AE69" s="1"/>
  <c r="R69"/>
  <c r="AD69" s="1"/>
  <c r="T68"/>
  <c r="AF68" s="1"/>
  <c r="AR68" s="1"/>
  <c r="H68" s="1"/>
  <c r="S68"/>
  <c r="AE68" s="1"/>
  <c r="AQ68" s="1"/>
  <c r="G68" s="1"/>
  <c r="R68"/>
  <c r="AD68" s="1"/>
  <c r="AP68" s="1"/>
  <c r="F68" s="1"/>
  <c r="BA67"/>
  <c r="AZ67"/>
  <c r="AX67"/>
  <c r="AW67"/>
  <c r="AV67"/>
  <c r="AU67"/>
  <c r="AT67"/>
  <c r="AO67"/>
  <c r="AN67"/>
  <c r="AL67"/>
  <c r="AK67"/>
  <c r="AI67"/>
  <c r="AH67"/>
  <c r="AC67"/>
  <c r="AB67"/>
  <c r="AA67"/>
  <c r="Z67"/>
  <c r="Y67"/>
  <c r="X67"/>
  <c r="W67"/>
  <c r="V67"/>
  <c r="U67"/>
  <c r="Q67"/>
  <c r="P67"/>
  <c r="O67"/>
  <c r="N67"/>
  <c r="M67"/>
  <c r="L67"/>
  <c r="K67"/>
  <c r="J67"/>
  <c r="I67"/>
  <c r="S66"/>
  <c r="AE66" s="1"/>
  <c r="R66"/>
  <c r="AD66" s="1"/>
  <c r="T66"/>
  <c r="AF66" s="1"/>
  <c r="AR66" s="1"/>
  <c r="H66" s="1"/>
  <c r="T65"/>
  <c r="AF65" s="1"/>
  <c r="S65"/>
  <c r="AE65" s="1"/>
  <c r="R65"/>
  <c r="AD65" s="1"/>
  <c r="T64"/>
  <c r="AF64" s="1"/>
  <c r="AR64" s="1"/>
  <c r="H64" s="1"/>
  <c r="S64"/>
  <c r="AE64" s="1"/>
  <c r="AQ64" s="1"/>
  <c r="G64" s="1"/>
  <c r="R64"/>
  <c r="AD64" s="1"/>
  <c r="AP64" s="1"/>
  <c r="F64" s="1"/>
  <c r="BA63"/>
  <c r="AZ63"/>
  <c r="AY63"/>
  <c r="AX63"/>
  <c r="AW63"/>
  <c r="AV63"/>
  <c r="AU63"/>
  <c r="AT63"/>
  <c r="AS63"/>
  <c r="AO63"/>
  <c r="AN63"/>
  <c r="AM63"/>
  <c r="AL63"/>
  <c r="AK63"/>
  <c r="AJ63"/>
  <c r="AI63"/>
  <c r="AH63"/>
  <c r="AG63"/>
  <c r="AC63"/>
  <c r="AB63"/>
  <c r="AA63"/>
  <c r="Z63"/>
  <c r="Y63"/>
  <c r="X63"/>
  <c r="W63"/>
  <c r="V63"/>
  <c r="U63"/>
  <c r="S63"/>
  <c r="Q63"/>
  <c r="P63"/>
  <c r="O63"/>
  <c r="N63"/>
  <c r="M63"/>
  <c r="L63"/>
  <c r="J63"/>
  <c r="I63"/>
  <c r="AR62"/>
  <c r="AQ62"/>
  <c r="T61"/>
  <c r="AF61" s="1"/>
  <c r="AR61" s="1"/>
  <c r="S61"/>
  <c r="AE61" s="1"/>
  <c r="R61"/>
  <c r="AD61" s="1"/>
  <c r="AP61" s="1"/>
  <c r="T60"/>
  <c r="AF60" s="1"/>
  <c r="AR60" s="1"/>
  <c r="H60" s="1"/>
  <c r="S60"/>
  <c r="AE60" s="1"/>
  <c r="AQ60" s="1"/>
  <c r="G60" s="1"/>
  <c r="R60"/>
  <c r="AD60" s="1"/>
  <c r="AP60" s="1"/>
  <c r="F60" s="1"/>
  <c r="BA59"/>
  <c r="AZ59"/>
  <c r="AY59"/>
  <c r="AX59"/>
  <c r="AW59"/>
  <c r="AV59"/>
  <c r="AU59"/>
  <c r="AT59"/>
  <c r="AS59"/>
  <c r="AO59"/>
  <c r="AN59"/>
  <c r="AM59"/>
  <c r="AL59"/>
  <c r="AK59"/>
  <c r="AJ59"/>
  <c r="AI59"/>
  <c r="AH59"/>
  <c r="AG59"/>
  <c r="AC59"/>
  <c r="AB59"/>
  <c r="AA59"/>
  <c r="Z59"/>
  <c r="Y59"/>
  <c r="X59"/>
  <c r="W59"/>
  <c r="V59"/>
  <c r="U59"/>
  <c r="S59"/>
  <c r="Q59"/>
  <c r="P59"/>
  <c r="O59"/>
  <c r="N59"/>
  <c r="M59"/>
  <c r="L59"/>
  <c r="K59"/>
  <c r="J59"/>
  <c r="I59"/>
  <c r="AR58"/>
  <c r="AQ58"/>
  <c r="T57"/>
  <c r="AF57" s="1"/>
  <c r="S57"/>
  <c r="AE57" s="1"/>
  <c r="R57"/>
  <c r="AD57" s="1"/>
  <c r="T56"/>
  <c r="AF56" s="1"/>
  <c r="AR56" s="1"/>
  <c r="H56" s="1"/>
  <c r="S56"/>
  <c r="AE56" s="1"/>
  <c r="AQ56" s="1"/>
  <c r="G56" s="1"/>
  <c r="R56"/>
  <c r="AD56" s="1"/>
  <c r="AP56" s="1"/>
  <c r="F56" s="1"/>
  <c r="BA55"/>
  <c r="AZ55"/>
  <c r="AY55"/>
  <c r="AX55"/>
  <c r="AW55"/>
  <c r="AV55"/>
  <c r="AU55"/>
  <c r="AT55"/>
  <c r="AS55"/>
  <c r="AO55"/>
  <c r="AN55"/>
  <c r="AM55"/>
  <c r="AL55"/>
  <c r="AK55"/>
  <c r="AJ55"/>
  <c r="AI55"/>
  <c r="AH55"/>
  <c r="AG55"/>
  <c r="AC55"/>
  <c r="AB55"/>
  <c r="AA55"/>
  <c r="Z55"/>
  <c r="Y55"/>
  <c r="X55"/>
  <c r="W55"/>
  <c r="V55"/>
  <c r="U55"/>
  <c r="S55"/>
  <c r="Q55"/>
  <c r="P55"/>
  <c r="O55"/>
  <c r="N55"/>
  <c r="M55"/>
  <c r="L55"/>
  <c r="K55"/>
  <c r="J55"/>
  <c r="I55"/>
  <c r="AR54"/>
  <c r="AQ54"/>
  <c r="T53"/>
  <c r="AF53" s="1"/>
  <c r="S53"/>
  <c r="AE53" s="1"/>
  <c r="R53"/>
  <c r="AD53" s="1"/>
  <c r="T52"/>
  <c r="AF52" s="1"/>
  <c r="AR52" s="1"/>
  <c r="H52" s="1"/>
  <c r="S52"/>
  <c r="AE52" s="1"/>
  <c r="AQ52" s="1"/>
  <c r="G52" s="1"/>
  <c r="R52"/>
  <c r="AD52" s="1"/>
  <c r="AP52" s="1"/>
  <c r="F52" s="1"/>
  <c r="BA51"/>
  <c r="AZ51"/>
  <c r="AY51"/>
  <c r="AX51"/>
  <c r="AW51"/>
  <c r="AV51"/>
  <c r="AU51"/>
  <c r="AT51"/>
  <c r="AS51"/>
  <c r="AO51"/>
  <c r="AN51"/>
  <c r="AM51"/>
  <c r="AL51"/>
  <c r="AK51"/>
  <c r="AJ51"/>
  <c r="AI51"/>
  <c r="AH51"/>
  <c r="AG51"/>
  <c r="AC51"/>
  <c r="AB51"/>
  <c r="AA51"/>
  <c r="Z51"/>
  <c r="Y51"/>
  <c r="X51"/>
  <c r="W51"/>
  <c r="V51"/>
  <c r="U51"/>
  <c r="S51"/>
  <c r="Q51"/>
  <c r="P51"/>
  <c r="O51"/>
  <c r="N51"/>
  <c r="M51"/>
  <c r="L51"/>
  <c r="K51"/>
  <c r="J51"/>
  <c r="I51"/>
  <c r="AU50"/>
  <c r="AU47" s="1"/>
  <c r="W50"/>
  <c r="W47" s="1"/>
  <c r="T50"/>
  <c r="S50"/>
  <c r="AE50" s="1"/>
  <c r="R50"/>
  <c r="AD50" s="1"/>
  <c r="AP50" s="1"/>
  <c r="F50" s="1"/>
  <c r="T49"/>
  <c r="AF49" s="1"/>
  <c r="S49"/>
  <c r="R49"/>
  <c r="AD49" s="1"/>
  <c r="T48"/>
  <c r="AF48" s="1"/>
  <c r="AR48" s="1"/>
  <c r="H48" s="1"/>
  <c r="S48"/>
  <c r="AE48" s="1"/>
  <c r="AQ48" s="1"/>
  <c r="G48" s="1"/>
  <c r="R48"/>
  <c r="AD48" s="1"/>
  <c r="AP48" s="1"/>
  <c r="F48" s="1"/>
  <c r="BA47"/>
  <c r="AZ47"/>
  <c r="AY47"/>
  <c r="AX47"/>
  <c r="AW47"/>
  <c r="AV47"/>
  <c r="AT47"/>
  <c r="AS47"/>
  <c r="AO47"/>
  <c r="AN47"/>
  <c r="AM47"/>
  <c r="AL47"/>
  <c r="AK47"/>
  <c r="AJ47"/>
  <c r="AI47"/>
  <c r="AH47"/>
  <c r="AG47"/>
  <c r="AC47"/>
  <c r="AB47"/>
  <c r="AA47"/>
  <c r="Z47"/>
  <c r="Y47"/>
  <c r="X47"/>
  <c r="V47"/>
  <c r="U47"/>
  <c r="Q47"/>
  <c r="P47"/>
  <c r="O47"/>
  <c r="N47"/>
  <c r="M47"/>
  <c r="L47"/>
  <c r="K47"/>
  <c r="J47"/>
  <c r="I47"/>
  <c r="AN41"/>
  <c r="AZ44"/>
  <c r="AZ41" s="1"/>
  <c r="AW44"/>
  <c r="AW41" s="1"/>
  <c r="AT44"/>
  <c r="AT41" s="1"/>
  <c r="AK44"/>
  <c r="AK41" s="1"/>
  <c r="AH44"/>
  <c r="AB44"/>
  <c r="AB41" s="1"/>
  <c r="Y44"/>
  <c r="Y41" s="1"/>
  <c r="V44"/>
  <c r="V41" s="1"/>
  <c r="T43"/>
  <c r="AF43" s="1"/>
  <c r="S43"/>
  <c r="AE43" s="1"/>
  <c r="AQ43" s="1"/>
  <c r="G43" s="1"/>
  <c r="R43"/>
  <c r="AD43" s="1"/>
  <c r="T42"/>
  <c r="AF42" s="1"/>
  <c r="AR42" s="1"/>
  <c r="S42"/>
  <c r="AE42" s="1"/>
  <c r="AQ42" s="1"/>
  <c r="R42"/>
  <c r="AD42" s="1"/>
  <c r="AP42" s="1"/>
  <c r="AH41"/>
  <c r="AY44"/>
  <c r="AS44"/>
  <c r="AS41" s="1"/>
  <c r="AU41" s="1"/>
  <c r="AA40"/>
  <c r="X40"/>
  <c r="U40"/>
  <c r="P40"/>
  <c r="O40"/>
  <c r="M40"/>
  <c r="S40" s="1"/>
  <c r="L40"/>
  <c r="I40"/>
  <c r="I44" s="1"/>
  <c r="T39"/>
  <c r="AF39" s="1"/>
  <c r="S39"/>
  <c r="AE39" s="1"/>
  <c r="AQ39" s="1"/>
  <c r="G39" s="1"/>
  <c r="R39"/>
  <c r="AD39" s="1"/>
  <c r="T38"/>
  <c r="AF38" s="1"/>
  <c r="AR38" s="1"/>
  <c r="S38"/>
  <c r="AE38" s="1"/>
  <c r="AQ38" s="1"/>
  <c r="R38"/>
  <c r="AD38" s="1"/>
  <c r="AP38" s="1"/>
  <c r="AZ37"/>
  <c r="AW37"/>
  <c r="AT37"/>
  <c r="AN37"/>
  <c r="AK37"/>
  <c r="AH37"/>
  <c r="AB37"/>
  <c r="Y37"/>
  <c r="V37"/>
  <c r="M37"/>
  <c r="J37"/>
  <c r="I37"/>
  <c r="T35"/>
  <c r="S35"/>
  <c r="AE35" s="1"/>
  <c r="R35"/>
  <c r="T34"/>
  <c r="AF34" s="1"/>
  <c r="AR34" s="1"/>
  <c r="S34"/>
  <c r="AE34" s="1"/>
  <c r="AQ34" s="1"/>
  <c r="G34" s="1"/>
  <c r="R34"/>
  <c r="AD34" s="1"/>
  <c r="AP34" s="1"/>
  <c r="BA33"/>
  <c r="AZ33"/>
  <c r="AY33"/>
  <c r="AX33"/>
  <c r="AW33"/>
  <c r="AV33"/>
  <c r="AU33"/>
  <c r="AT33"/>
  <c r="AS33"/>
  <c r="AO33"/>
  <c r="AN33"/>
  <c r="AM33"/>
  <c r="AL33"/>
  <c r="AK33"/>
  <c r="AJ33"/>
  <c r="AI33"/>
  <c r="AH33"/>
  <c r="AG33"/>
  <c r="AC33"/>
  <c r="AB33"/>
  <c r="AA33"/>
  <c r="Z33"/>
  <c r="Y33"/>
  <c r="X33"/>
  <c r="W33"/>
  <c r="V33"/>
  <c r="U33"/>
  <c r="S33"/>
  <c r="Q33"/>
  <c r="P33"/>
  <c r="O33"/>
  <c r="N33"/>
  <c r="M33"/>
  <c r="L33"/>
  <c r="K33"/>
  <c r="J33"/>
  <c r="I33"/>
  <c r="G31"/>
  <c r="F31"/>
  <c r="T30"/>
  <c r="AF30" s="1"/>
  <c r="AR30" s="1"/>
  <c r="S30"/>
  <c r="AE30" s="1"/>
  <c r="AQ30" s="1"/>
  <c r="R30"/>
  <c r="AD30" s="1"/>
  <c r="AP30" s="1"/>
  <c r="BA29"/>
  <c r="AZ29"/>
  <c r="AY29"/>
  <c r="AX29"/>
  <c r="AW29"/>
  <c r="AV29"/>
  <c r="AU29"/>
  <c r="AT29"/>
  <c r="AS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T27"/>
  <c r="S27"/>
  <c r="AE27" s="1"/>
  <c r="AQ27" s="1"/>
  <c r="R27"/>
  <c r="T26"/>
  <c r="AF26" s="1"/>
  <c r="AR26" s="1"/>
  <c r="S26"/>
  <c r="AE26" s="1"/>
  <c r="AQ26" s="1"/>
  <c r="G26" s="1"/>
  <c r="R26"/>
  <c r="AD26" s="1"/>
  <c r="AP26" s="1"/>
  <c r="BA25"/>
  <c r="AZ25"/>
  <c r="AY25"/>
  <c r="AX25"/>
  <c r="AW25"/>
  <c r="AV25"/>
  <c r="AU25"/>
  <c r="AT25"/>
  <c r="AS25"/>
  <c r="AO25"/>
  <c r="AN25"/>
  <c r="AM25"/>
  <c r="AL25"/>
  <c r="AK25"/>
  <c r="AJ25"/>
  <c r="AI25"/>
  <c r="AH25"/>
  <c r="AG25"/>
  <c r="AC25"/>
  <c r="AB25"/>
  <c r="AA25"/>
  <c r="Z25"/>
  <c r="Y25"/>
  <c r="X25"/>
  <c r="W25"/>
  <c r="V25"/>
  <c r="U25"/>
  <c r="S25"/>
  <c r="Q25"/>
  <c r="P25"/>
  <c r="O25"/>
  <c r="N25"/>
  <c r="M25"/>
  <c r="L25"/>
  <c r="K25"/>
  <c r="J25"/>
  <c r="I25"/>
  <c r="S24"/>
  <c r="AE24" s="1"/>
  <c r="AQ24" s="1"/>
  <c r="R24"/>
  <c r="AD24" s="1"/>
  <c r="T23"/>
  <c r="AF23" s="1"/>
  <c r="S23"/>
  <c r="R23"/>
  <c r="AD23" s="1"/>
  <c r="AP23" s="1"/>
  <c r="F23" s="1"/>
  <c r="T22"/>
  <c r="AF22" s="1"/>
  <c r="AR22" s="1"/>
  <c r="S22"/>
  <c r="AE22" s="1"/>
  <c r="AQ22" s="1"/>
  <c r="R22"/>
  <c r="AD22" s="1"/>
  <c r="AP22" s="1"/>
  <c r="BA21"/>
  <c r="AZ21"/>
  <c r="AY21"/>
  <c r="AX21"/>
  <c r="AW21"/>
  <c r="AV21"/>
  <c r="AU21"/>
  <c r="AT21"/>
  <c r="AS21"/>
  <c r="AO21"/>
  <c r="AN21"/>
  <c r="AM21"/>
  <c r="AL21"/>
  <c r="AK21"/>
  <c r="AJ21"/>
  <c r="AI21"/>
  <c r="AH21"/>
  <c r="AG21"/>
  <c r="AC21"/>
  <c r="AB21"/>
  <c r="AA21"/>
  <c r="Z21"/>
  <c r="Y21"/>
  <c r="X21"/>
  <c r="W21"/>
  <c r="V21"/>
  <c r="U21"/>
  <c r="Q21"/>
  <c r="P21"/>
  <c r="O21"/>
  <c r="N21"/>
  <c r="M21"/>
  <c r="L21"/>
  <c r="K21"/>
  <c r="J21"/>
  <c r="I21"/>
  <c r="AO20"/>
  <c r="AO17" s="1"/>
  <c r="AL20"/>
  <c r="AL17" s="1"/>
  <c r="AI20"/>
  <c r="AI17" s="1"/>
  <c r="AC20"/>
  <c r="AC17" s="1"/>
  <c r="Z20"/>
  <c r="Z17" s="1"/>
  <c r="W20"/>
  <c r="S20"/>
  <c r="R20"/>
  <c r="AD20" s="1"/>
  <c r="AP20" s="1"/>
  <c r="AP17" s="1"/>
  <c r="Q20"/>
  <c r="Q17" s="1"/>
  <c r="N20"/>
  <c r="N17" s="1"/>
  <c r="K20"/>
  <c r="K17" s="1"/>
  <c r="BA17"/>
  <c r="AZ17"/>
  <c r="AY17"/>
  <c r="AX17"/>
  <c r="AW17"/>
  <c r="AV17"/>
  <c r="AU17"/>
  <c r="AT17"/>
  <c r="AS17"/>
  <c r="AN17"/>
  <c r="AM17"/>
  <c r="AK17"/>
  <c r="AJ17"/>
  <c r="AH17"/>
  <c r="AG17"/>
  <c r="AB17"/>
  <c r="AA17"/>
  <c r="Y17"/>
  <c r="X17"/>
  <c r="W17"/>
  <c r="V17"/>
  <c r="U17"/>
  <c r="P17"/>
  <c r="O17"/>
  <c r="M17"/>
  <c r="L17"/>
  <c r="J17"/>
  <c r="I17"/>
  <c r="R17" l="1"/>
  <c r="AY41"/>
  <c r="BA41" s="1"/>
  <c r="BA44"/>
  <c r="J41"/>
  <c r="S67"/>
  <c r="AG67"/>
  <c r="S37"/>
  <c r="AG37"/>
  <c r="AS37"/>
  <c r="AM67"/>
  <c r="O44"/>
  <c r="O41" s="1"/>
  <c r="AD17"/>
  <c r="T20"/>
  <c r="T17" s="1"/>
  <c r="T21"/>
  <c r="O37"/>
  <c r="U37"/>
  <c r="X37"/>
  <c r="AA37"/>
  <c r="AM37"/>
  <c r="W40"/>
  <c r="W37" s="1"/>
  <c r="Z40"/>
  <c r="Z37" s="1"/>
  <c r="AC40"/>
  <c r="AC37" s="1"/>
  <c r="AA44"/>
  <c r="S47"/>
  <c r="AJ67"/>
  <c r="AY67"/>
  <c r="N75"/>
  <c r="Z75"/>
  <c r="H22"/>
  <c r="AQ53"/>
  <c r="AQ51" s="1"/>
  <c r="AE51"/>
  <c r="AQ61"/>
  <c r="AE59"/>
  <c r="AR23"/>
  <c r="H23" s="1"/>
  <c r="AF21"/>
  <c r="AQ35"/>
  <c r="G35" s="1"/>
  <c r="AE33"/>
  <c r="AQ57"/>
  <c r="AQ55" s="1"/>
  <c r="AE55"/>
  <c r="AQ69"/>
  <c r="AQ67" s="1"/>
  <c r="AE67"/>
  <c r="AQ73"/>
  <c r="AQ71" s="1"/>
  <c r="AE71"/>
  <c r="AQ87"/>
  <c r="G87" s="1"/>
  <c r="G85" s="1"/>
  <c r="AE85"/>
  <c r="AQ95"/>
  <c r="G95" s="1"/>
  <c r="G93" s="1"/>
  <c r="AE93"/>
  <c r="G33"/>
  <c r="AQ25"/>
  <c r="F22"/>
  <c r="F21" s="1"/>
  <c r="AP21"/>
  <c r="G30"/>
  <c r="G29" s="1"/>
  <c r="AQ29"/>
  <c r="AQ65"/>
  <c r="G65" s="1"/>
  <c r="AE63"/>
  <c r="AQ83"/>
  <c r="G83" s="1"/>
  <c r="G81" s="1"/>
  <c r="AE81"/>
  <c r="AQ91"/>
  <c r="G91" s="1"/>
  <c r="G89" s="1"/>
  <c r="AE89"/>
  <c r="AQ99"/>
  <c r="G99" s="1"/>
  <c r="AE97"/>
  <c r="AE49"/>
  <c r="AQ49" s="1"/>
  <c r="G49" s="1"/>
  <c r="AS78"/>
  <c r="AU78" s="1"/>
  <c r="AU75" s="1"/>
  <c r="R21"/>
  <c r="AV37"/>
  <c r="AY37"/>
  <c r="N40"/>
  <c r="N37" s="1"/>
  <c r="AU40"/>
  <c r="AU37" s="1"/>
  <c r="AX40"/>
  <c r="AX37" s="1"/>
  <c r="BA40"/>
  <c r="BA37" s="1"/>
  <c r="M44"/>
  <c r="M41" s="1"/>
  <c r="U44"/>
  <c r="U104" s="1"/>
  <c r="U101" s="1"/>
  <c r="K63"/>
  <c r="AP70"/>
  <c r="F70" s="1"/>
  <c r="G22"/>
  <c r="F26"/>
  <c r="H26"/>
  <c r="F30"/>
  <c r="F29" s="1"/>
  <c r="AP29"/>
  <c r="H30"/>
  <c r="H29" s="1"/>
  <c r="AR29"/>
  <c r="F34"/>
  <c r="H34"/>
  <c r="AD35"/>
  <c r="R33"/>
  <c r="AF35"/>
  <c r="T33"/>
  <c r="G42"/>
  <c r="AP49"/>
  <c r="AD47"/>
  <c r="G53"/>
  <c r="G51" s="1"/>
  <c r="F61"/>
  <c r="F59" s="1"/>
  <c r="AP59"/>
  <c r="F20"/>
  <c r="AD27"/>
  <c r="R25"/>
  <c r="AF27"/>
  <c r="T25"/>
  <c r="F38"/>
  <c r="H38"/>
  <c r="AP39"/>
  <c r="F39" s="1"/>
  <c r="AR39"/>
  <c r="H39" s="1"/>
  <c r="I104"/>
  <c r="I101" s="1"/>
  <c r="S44"/>
  <c r="AE40"/>
  <c r="AQ40" s="1"/>
  <c r="F42"/>
  <c r="H42"/>
  <c r="AP43"/>
  <c r="F43" s="1"/>
  <c r="AR43"/>
  <c r="H43" s="1"/>
  <c r="AQ50"/>
  <c r="G50" s="1"/>
  <c r="H50" s="1"/>
  <c r="AF50"/>
  <c r="AR50" s="1"/>
  <c r="AP53"/>
  <c r="AD51"/>
  <c r="AR53"/>
  <c r="AF51"/>
  <c r="AP57"/>
  <c r="AD55"/>
  <c r="AR57"/>
  <c r="AF55"/>
  <c r="AE20"/>
  <c r="G27"/>
  <c r="G25" s="1"/>
  <c r="AQ33"/>
  <c r="S17"/>
  <c r="AD21"/>
  <c r="AE25"/>
  <c r="AE23"/>
  <c r="S21"/>
  <c r="G38"/>
  <c r="AR49"/>
  <c r="G57"/>
  <c r="G55" s="1"/>
  <c r="H61"/>
  <c r="H59" s="1"/>
  <c r="AR59"/>
  <c r="AD63"/>
  <c r="AP65"/>
  <c r="AF63"/>
  <c r="AR65"/>
  <c r="AE78"/>
  <c r="AQ66"/>
  <c r="G69"/>
  <c r="G70"/>
  <c r="AJ75"/>
  <c r="AY104"/>
  <c r="AY101" s="1"/>
  <c r="BA78"/>
  <c r="BA75" s="1"/>
  <c r="AY75"/>
  <c r="G73"/>
  <c r="G71" s="1"/>
  <c r="G76"/>
  <c r="AQ81"/>
  <c r="AQ85"/>
  <c r="AQ89"/>
  <c r="AQ93"/>
  <c r="G98"/>
  <c r="AQ97"/>
  <c r="G103"/>
  <c r="L37"/>
  <c r="P37"/>
  <c r="AJ37"/>
  <c r="K40"/>
  <c r="K37" s="1"/>
  <c r="Q40"/>
  <c r="Q37" s="1"/>
  <c r="AI40"/>
  <c r="AI37" s="1"/>
  <c r="AL40"/>
  <c r="AL37" s="1"/>
  <c r="AO40"/>
  <c r="AO37" s="1"/>
  <c r="L44"/>
  <c r="L41" s="1"/>
  <c r="P44"/>
  <c r="P104" s="1"/>
  <c r="X44"/>
  <c r="X41" s="1"/>
  <c r="AJ44"/>
  <c r="AJ41" s="1"/>
  <c r="AV44"/>
  <c r="AV41" s="1"/>
  <c r="AX41" s="1"/>
  <c r="R47"/>
  <c r="T47"/>
  <c r="R51"/>
  <c r="T51"/>
  <c r="R55"/>
  <c r="T55"/>
  <c r="R59"/>
  <c r="T59"/>
  <c r="AD59"/>
  <c r="AF59"/>
  <c r="J104"/>
  <c r="V104"/>
  <c r="AB104"/>
  <c r="AB101" s="1"/>
  <c r="AK104"/>
  <c r="AK101" s="1"/>
  <c r="AT104"/>
  <c r="AT101" s="1"/>
  <c r="AZ104"/>
  <c r="AZ101" s="1"/>
  <c r="AD67"/>
  <c r="AP69"/>
  <c r="AF67"/>
  <c r="AR69"/>
  <c r="AI75"/>
  <c r="AG75"/>
  <c r="AO78"/>
  <c r="AO75" s="1"/>
  <c r="AM75"/>
  <c r="AV75"/>
  <c r="AD71"/>
  <c r="AP73"/>
  <c r="AF71"/>
  <c r="AR73"/>
  <c r="F76"/>
  <c r="H76"/>
  <c r="AP77"/>
  <c r="F77" s="1"/>
  <c r="AR77"/>
  <c r="H77" s="1"/>
  <c r="AD81"/>
  <c r="AP83"/>
  <c r="AF81"/>
  <c r="AR83"/>
  <c r="AD85"/>
  <c r="AP87"/>
  <c r="AF85"/>
  <c r="AR87"/>
  <c r="AD89"/>
  <c r="AP91"/>
  <c r="AF89"/>
  <c r="AR91"/>
  <c r="AD93"/>
  <c r="AP95"/>
  <c r="AF93"/>
  <c r="AR95"/>
  <c r="F98"/>
  <c r="H98"/>
  <c r="AD97"/>
  <c r="AP99"/>
  <c r="F99" s="1"/>
  <c r="AF97"/>
  <c r="AR99"/>
  <c r="H99" s="1"/>
  <c r="AP103"/>
  <c r="AR103"/>
  <c r="R40"/>
  <c r="AG44"/>
  <c r="AG104" s="1"/>
  <c r="AG101" s="1"/>
  <c r="AM41"/>
  <c r="AO41" s="1"/>
  <c r="R78"/>
  <c r="R75" s="1"/>
  <c r="AD78"/>
  <c r="AA104"/>
  <c r="AA101" s="1"/>
  <c r="AH104"/>
  <c r="AH101" s="1"/>
  <c r="AN104"/>
  <c r="AN101" s="1"/>
  <c r="AX78"/>
  <c r="AX75" s="1"/>
  <c r="Q75"/>
  <c r="S78"/>
  <c r="W78"/>
  <c r="W75" s="1"/>
  <c r="AC75"/>
  <c r="Y104"/>
  <c r="Y101" s="1"/>
  <c r="AW104"/>
  <c r="AW101" s="1"/>
  <c r="R63"/>
  <c r="T63"/>
  <c r="AP66"/>
  <c r="F66" s="1"/>
  <c r="R67"/>
  <c r="T67"/>
  <c r="R71"/>
  <c r="T71"/>
  <c r="AL78"/>
  <c r="AL75" s="1"/>
  <c r="R81"/>
  <c r="T81"/>
  <c r="R85"/>
  <c r="T85"/>
  <c r="R89"/>
  <c r="T89"/>
  <c r="R93"/>
  <c r="T93"/>
  <c r="R97"/>
  <c r="T97"/>
  <c r="O104" l="1"/>
  <c r="O101" s="1"/>
  <c r="AS75"/>
  <c r="AS104"/>
  <c r="AS101" s="1"/>
  <c r="L104"/>
  <c r="L101" s="1"/>
  <c r="M104"/>
  <c r="AV104"/>
  <c r="AV101" s="1"/>
  <c r="G97"/>
  <c r="AR21"/>
  <c r="X104"/>
  <c r="X101" s="1"/>
  <c r="AF47"/>
  <c r="AC44"/>
  <c r="AC41" s="1"/>
  <c r="AA41"/>
  <c r="G61"/>
  <c r="G59" s="1"/>
  <c r="AQ59"/>
  <c r="F78"/>
  <c r="AM104"/>
  <c r="AM101" s="1"/>
  <c r="N44"/>
  <c r="N41" s="1"/>
  <c r="AE47"/>
  <c r="H21"/>
  <c r="W44"/>
  <c r="W41" s="1"/>
  <c r="U41"/>
  <c r="P101"/>
  <c r="Q104"/>
  <c r="Q101" s="1"/>
  <c r="H103"/>
  <c r="F103"/>
  <c r="F95"/>
  <c r="F93" s="1"/>
  <c r="AP93"/>
  <c r="F91"/>
  <c r="F89" s="1"/>
  <c r="AP89"/>
  <c r="H87"/>
  <c r="H85" s="1"/>
  <c r="AR85"/>
  <c r="H83"/>
  <c r="H81" s="1"/>
  <c r="AR81"/>
  <c r="F83"/>
  <c r="F81" s="1"/>
  <c r="AP81"/>
  <c r="H73"/>
  <c r="H71" s="1"/>
  <c r="AR71"/>
  <c r="F69"/>
  <c r="F67" s="1"/>
  <c r="AP67"/>
  <c r="V101"/>
  <c r="W104"/>
  <c r="W101" s="1"/>
  <c r="G66"/>
  <c r="G63" s="1"/>
  <c r="AQ63"/>
  <c r="F65"/>
  <c r="F63" s="1"/>
  <c r="AP63"/>
  <c r="T75"/>
  <c r="S104"/>
  <c r="S75"/>
  <c r="R44"/>
  <c r="R41" s="1"/>
  <c r="AD40"/>
  <c r="AF40" s="1"/>
  <c r="AF37" s="1"/>
  <c r="AF78"/>
  <c r="AF75" s="1"/>
  <c r="AE75"/>
  <c r="H49"/>
  <c r="H47" s="1"/>
  <c r="AR47"/>
  <c r="AE21"/>
  <c r="AQ23"/>
  <c r="AF20"/>
  <c r="AF17" s="1"/>
  <c r="AE17"/>
  <c r="AQ20"/>
  <c r="AR20" s="1"/>
  <c r="H57"/>
  <c r="H55" s="1"/>
  <c r="AR55"/>
  <c r="F57"/>
  <c r="F55" s="1"/>
  <c r="AP55"/>
  <c r="H53"/>
  <c r="H51" s="1"/>
  <c r="AR51"/>
  <c r="F53"/>
  <c r="F51" s="1"/>
  <c r="AP51"/>
  <c r="S41"/>
  <c r="K44"/>
  <c r="K41" s="1"/>
  <c r="I41"/>
  <c r="AF25"/>
  <c r="AR27"/>
  <c r="AD25"/>
  <c r="AP27"/>
  <c r="F49"/>
  <c r="F47" s="1"/>
  <c r="AP47"/>
  <c r="AF33"/>
  <c r="AR35"/>
  <c r="AD33"/>
  <c r="AP35"/>
  <c r="R104"/>
  <c r="R101" s="1"/>
  <c r="AP97"/>
  <c r="AJ104"/>
  <c r="AJ101" s="1"/>
  <c r="H97"/>
  <c r="F97"/>
  <c r="AD75"/>
  <c r="F75"/>
  <c r="AP78"/>
  <c r="AP75" s="1"/>
  <c r="R37"/>
  <c r="AQ78"/>
  <c r="G67"/>
  <c r="Z44"/>
  <c r="Z41" s="1"/>
  <c r="AQ47"/>
  <c r="T40"/>
  <c r="T37" s="1"/>
  <c r="AI44"/>
  <c r="AI41" s="1"/>
  <c r="AG41"/>
  <c r="H95"/>
  <c r="H93" s="1"/>
  <c r="AR93"/>
  <c r="H91"/>
  <c r="H89" s="1"/>
  <c r="AR89"/>
  <c r="F87"/>
  <c r="F85" s="1"/>
  <c r="AP85"/>
  <c r="F73"/>
  <c r="F71" s="1"/>
  <c r="AP71"/>
  <c r="H69"/>
  <c r="H67" s="1"/>
  <c r="AR67"/>
  <c r="J101"/>
  <c r="K104"/>
  <c r="K101" s="1"/>
  <c r="Q44"/>
  <c r="Q41" s="1"/>
  <c r="P41"/>
  <c r="H65"/>
  <c r="H63" s="1"/>
  <c r="AR63"/>
  <c r="AE44"/>
  <c r="AE104" s="1"/>
  <c r="AE37"/>
  <c r="F17"/>
  <c r="AR97"/>
  <c r="AL44"/>
  <c r="AL41" s="1"/>
  <c r="G47"/>
  <c r="N104" l="1"/>
  <c r="N101" s="1"/>
  <c r="M101"/>
  <c r="G78"/>
  <c r="G75" s="1"/>
  <c r="AE101"/>
  <c r="G40"/>
  <c r="AQ44"/>
  <c r="AQ104" s="1"/>
  <c r="AQ37"/>
  <c r="F35"/>
  <c r="F33" s="1"/>
  <c r="AP33"/>
  <c r="H35"/>
  <c r="H33" s="1"/>
  <c r="AR33"/>
  <c r="F27"/>
  <c r="F25" s="1"/>
  <c r="AP25"/>
  <c r="H27"/>
  <c r="H25" s="1"/>
  <c r="AR25"/>
  <c r="AR17"/>
  <c r="G20"/>
  <c r="AQ17"/>
  <c r="AP40"/>
  <c r="AD44"/>
  <c r="AF44" s="1"/>
  <c r="AF41" s="1"/>
  <c r="AD37"/>
  <c r="T44"/>
  <c r="T41" s="1"/>
  <c r="H78"/>
  <c r="H75" s="1"/>
  <c r="AE41"/>
  <c r="AR78"/>
  <c r="AR75" s="1"/>
  <c r="AQ75"/>
  <c r="G23"/>
  <c r="G21" s="1"/>
  <c r="AQ21"/>
  <c r="T104"/>
  <c r="T101" s="1"/>
  <c r="S101"/>
  <c r="G44" l="1"/>
  <c r="AP44"/>
  <c r="F40"/>
  <c r="H40" s="1"/>
  <c r="H37" s="1"/>
  <c r="AP37"/>
  <c r="AQ101"/>
  <c r="AD41"/>
  <c r="AD104"/>
  <c r="AR44"/>
  <c r="AR41" s="1"/>
  <c r="AQ41"/>
  <c r="AR40"/>
  <c r="AR37" s="1"/>
  <c r="H20"/>
  <c r="H17" s="1"/>
  <c r="G17"/>
  <c r="G37"/>
  <c r="AD101" l="1"/>
  <c r="AF104"/>
  <c r="AF101" s="1"/>
  <c r="F44"/>
  <c r="H44" s="1"/>
  <c r="H41" s="1"/>
  <c r="F37"/>
  <c r="G41"/>
  <c r="G104"/>
  <c r="AP41"/>
  <c r="AP104"/>
  <c r="AP101" l="1"/>
  <c r="AR104"/>
  <c r="AR101" s="1"/>
  <c r="G101"/>
  <c r="F41"/>
  <c r="F104"/>
  <c r="F101" s="1"/>
  <c r="H104" l="1"/>
  <c r="H101" s="1"/>
</calcChain>
</file>

<file path=xl/sharedStrings.xml><?xml version="1.0" encoding="utf-8"?>
<sst xmlns="http://schemas.openxmlformats.org/spreadsheetml/2006/main" count="227" uniqueCount="127">
  <si>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</si>
  <si>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</si>
  <si>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</si>
  <si>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</si>
  <si>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</si>
  <si>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</si>
  <si>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</si>
  <si>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</si>
  <si>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</si>
  <si>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</si>
  <si>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</si>
  <si>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</si>
  <si>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</si>
  <si>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</si>
  <si>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</si>
  <si>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всего:</t>
  </si>
  <si>
    <t>бюджет автономного округа</t>
  </si>
  <si>
    <t>местный бюджет</t>
  </si>
  <si>
    <t>федеральный бюджет</t>
  </si>
  <si>
    <t>1.1.</t>
  </si>
  <si>
    <t>к Порядку принятия решения о разработке</t>
  </si>
  <si>
    <t>муниципальных программ муниципального</t>
  </si>
  <si>
    <t>образования городской округ город Урай, их</t>
  </si>
  <si>
    <t xml:space="preserve">формирования, утверждения, корректировки </t>
  </si>
  <si>
    <t>и реализации</t>
  </si>
  <si>
    <t>ОТЧЕТ</t>
  </si>
  <si>
    <t>Наименование программных мероприятий</t>
  </si>
  <si>
    <t>Исполнитель</t>
  </si>
  <si>
    <t>Целевой показатель, №</t>
  </si>
  <si>
    <t>Объем финансирования, всего на год, тыс.руб.</t>
  </si>
  <si>
    <t>План</t>
  </si>
  <si>
    <t>Факт</t>
  </si>
  <si>
    <t>Исполнение, %</t>
  </si>
  <si>
    <t>Источники финансирования</t>
  </si>
  <si>
    <t>в том числе:</t>
  </si>
  <si>
    <t>Исполнение,%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</si>
  <si>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</si>
  <si>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</si>
  <si>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 xml:space="preserve">№ </t>
  </si>
  <si>
    <t>1.2.</t>
  </si>
  <si>
    <t>1.1.1.</t>
  </si>
  <si>
    <t>Комитет по финансам администрации города Урай</t>
  </si>
  <si>
    <t>Ответственный исполнитель (соисполнитель)</t>
  </si>
  <si>
    <t>муниципальной программы:</t>
  </si>
  <si>
    <t>1.1.1.1.</t>
  </si>
  <si>
    <t>1.2.2.1.</t>
  </si>
  <si>
    <t>1.</t>
  </si>
  <si>
    <t>Итого по подпрограмме 1</t>
  </si>
  <si>
    <t>Задача 2 .Устойчивое исполнение бюджета муниципального образования</t>
  </si>
  <si>
    <t>Подпрограмма 2.Обеспечение сбалансированности и устойчивости местного бюджета</t>
  </si>
  <si>
    <t>Итого по программе:</t>
  </si>
  <si>
    <t>Итого по подпрограмме 2:</t>
  </si>
  <si>
    <t>1.2.2.3.</t>
  </si>
  <si>
    <t>Без финансирования</t>
  </si>
  <si>
    <t>1.1.1.3.</t>
  </si>
  <si>
    <t>1.1.1.2.</t>
  </si>
  <si>
    <t>1.1.1.4.</t>
  </si>
  <si>
    <t>1.1.1.5</t>
  </si>
  <si>
    <t>1.1.1.6</t>
  </si>
  <si>
    <t>1.2.2.</t>
  </si>
  <si>
    <t>1.2.2.2.</t>
  </si>
  <si>
    <t>1.2.2.4.</t>
  </si>
  <si>
    <t>1.2.2.5.</t>
  </si>
  <si>
    <t>1.2.2.6.</t>
  </si>
  <si>
    <t>1.2.2.7.</t>
  </si>
  <si>
    <t>1.3.</t>
  </si>
  <si>
    <t>Задача 3. Повышение качества управления муниципальными финансами.</t>
  </si>
  <si>
    <t>1.3.3.</t>
  </si>
  <si>
    <t>Подпрограмма 3. Повышение эффективности управления муниципальными финансами</t>
  </si>
  <si>
    <t>1.3.3.1.</t>
  </si>
  <si>
    <t>1.3.3.2.</t>
  </si>
  <si>
    <t>1.3.3.3.</t>
  </si>
  <si>
    <t>1.3.3.4.</t>
  </si>
  <si>
    <t>Итого по подпрограмме 3:</t>
  </si>
  <si>
    <t>1,2,6,7,8,12,14</t>
  </si>
  <si>
    <r>
      <rPr>
        <b/>
        <sz val="11"/>
        <rFont val="Times New Roman"/>
        <family val="1"/>
        <charset val="204"/>
      </rPr>
      <t>Цель 1.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Повышение эффективности бюджетных расходов в долгосрочной перспективе. Обеспечение условий для устойчивого исполнения расходных обязательств муниципального образования и повышения качества управления муниципальными </t>
    </r>
    <r>
      <rPr>
        <sz val="11"/>
        <rFont val="Times New Roman"/>
        <family val="1"/>
        <charset val="204"/>
      </rPr>
      <t>финансами</t>
    </r>
  </si>
  <si>
    <t>Задача 1. Совершенствование бюджетного процесса в городском округе город Урай</t>
  </si>
  <si>
    <t>Подпрограмма 1. Организация бюджетного процесса в муниципальном образовании</t>
  </si>
  <si>
    <t>Комитет по финансам / главные администраторы доходов бюджета</t>
  </si>
  <si>
    <t xml:space="preserve">Комитет по финансам </t>
  </si>
  <si>
    <t>Комитет по финансам / главные распорядители бюджетных средств, органы администрации, осуществляющие от имени администрации города часть функций и полномочий учредителя муниципальных учреждений города, органы администрации города Урай</t>
  </si>
  <si>
    <t>Главные распорядители бюджетных средств, органы администрации, осуществляющие от имени администрации города часть функций и полномочий учредителя муниципальных учреждений города</t>
  </si>
  <si>
    <t>Комитет по финансам / главные распорядители бюджетных средств, органы администрации, осуществляющие от имени администрации города Урай часть функций и полномочий учредителя муниципальных учреждений города, органы администрации города Урай</t>
  </si>
  <si>
    <t>Отдел финансового контроля администрации города Урай</t>
  </si>
  <si>
    <t>Главные распорядители бюджетных средств</t>
  </si>
  <si>
    <t>Мероприятие 1.                                                    Организация планирования, исполнения бюджета городского округа и формирование отчетности об исполнении бюджета городского округа</t>
  </si>
  <si>
    <t>Мероприятие 2.                                                     Кассовое обслуживание исполнения бюджета муниципального образования</t>
  </si>
  <si>
    <t>Мероприятие 3.                                                               Обеспечение соблюдения бюджетного законодательства</t>
  </si>
  <si>
    <t>Мероприятие 4.                                            Совершенствование нормативного правового регулирования в сфере бюджетного процесса</t>
  </si>
  <si>
    <t>Мероприятие 5.                                                     Обеспечение открытости и доступности для граждан и организаций информации о бюджетном процессе муниципального образования</t>
  </si>
  <si>
    <t>Мероприятие 6.                                                          Обеспечение деятельности комитета по финансам</t>
  </si>
  <si>
    <t>Мероприятие 1.                                                     Разработка рекомендаций и мероприятий, направленных на пополнение доходной части бюджета города за счет налоговых и неналоговых поступлений</t>
  </si>
  <si>
    <t>Мероприятие 2.                                           Использование средств бюджета муниципального образования в соответствии с их целевым назначением</t>
  </si>
  <si>
    <t>Мероприятие 3.                                                      Обеспечение эффективного расходования бюджетных средств, включая оптимизацию действующих расходных обязательств местного бюджета и недопущение необоснованного увеличения количества принимаемых расходных обязательств</t>
  </si>
  <si>
    <t>Мероприятие 4.                                                         Принятие мер к недопущению просроченной кредиторской задолженности</t>
  </si>
  <si>
    <t>Мероприятие 5.                                                           Соблюдение норм статьи 111 Бюджетного кодекса Российской Федерации при планировании расходов на обслуживание муниципального долга</t>
  </si>
  <si>
    <t>Мероприятие 6.                                                   Соблюдение норм статьи 81 Бюджетного кодекса Российской Федерации при планировании размера резервного фонда администрации города Урай</t>
  </si>
  <si>
    <t>Мероприятие 1.                                                Обеспечение увеличения доли расходов бюджета муниципального образования, формируемых в рамках муниципальных программ</t>
  </si>
  <si>
    <t>Мероприятие 2.                                            Осуществление контроля за операциями с бюджетными средствами получателей средств бюджета городского округа, средствами администраторов источников финансирования дефицита бюджета городского округа</t>
  </si>
  <si>
    <t>Мероприятие 4.                                                         Повышение качества и надежности внутреннего контроля, осуществляемого главными распорядителями бюджетных средств</t>
  </si>
  <si>
    <t>Мероприятие 3.                                                   Осуществление контроля по результатам исполнения бюджета в целях установления законности их исполнения, достоверности учета и отчетности</t>
  </si>
  <si>
    <t xml:space="preserve">Мероприятие 7.                                                          Соблюдение норм статьи 184.1 Бюджетного кодекса Российской Федерации при определении объема условно утверждаемых (утвержденных) расходов на первый и второй годы планового периода                   </t>
  </si>
  <si>
    <t>Исполнитель: Хисамова Елена Ралифовна, тел: 23290</t>
  </si>
  <si>
    <t>Расход средств осуществлялся с учетом фактического исполнения</t>
  </si>
  <si>
    <t>"___" ___________ 2018 г. подпись___________________ С.Е.Щепелина</t>
  </si>
  <si>
    <t xml:space="preserve">о ходе исполнения сетевого графика реализации муниципальной программы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 Управление муниципальными финансами в городском округе город Урай» на период до 2020 года за январь-декабрь 2017 года </t>
  </si>
  <si>
    <t xml:space="preserve"> __________________________И.В.Хусаинова</t>
  </si>
  <si>
    <t>___ _____________2018 г.</t>
  </si>
  <si>
    <t>Комитет по финансам администрации города Урай осуществляет организацию и кассовое обслуживание исполнения бюджета города Урай, обеспечивает реализацию единого бюджетного процесса в муниципальном образовании, управление единым счетом бюджета города и бюджетными средствами.</t>
  </si>
  <si>
    <t>Исполнение по расходам на обеспечение деятельности Комитета по финансам администрации города Урай осуществляется в соответствии с утвержденной бюджетной сметой в пределах установленного на 2017 год норматива формирования расходов на содержание органов местного самоуправления</t>
  </si>
  <si>
    <t>По итогам 2017 года налоговые и неналоговые доходы исполнены в сумме 789 477,4 тыс.рублей или 102,5% к уточненному плану и на 109,7 % к первоначальном плану.</t>
  </si>
  <si>
    <t>Просроченная кредиторская задолженность отсутствует.</t>
  </si>
  <si>
    <t>Решением о бюджете на 2017 год предусмотрены средства на обслуживание муниципального долга на случай привлечения кредитов на покрытие дефицита и кассового разрыва, возникающего при исполнении бюджета, в том числе на обеспечение исполнения муниципальной гарантии в сумме 5 935,1 тыс.рублей. При исполнении бюджета кредитные средства не привлекались. По состоянию на 01.01.2018 года долговые обязательства у муниципального образования отсутствуют.</t>
  </si>
  <si>
    <t xml:space="preserve">Ежемесячно проводится анализ исполнения муниципальных программ, осуществляется контроль за соответствием их объема и источников финансирования в соответствии с принятыми муниципальными правовыми актами, согласно параметрам бюджета города на 2017 год. Осуществляется контроль по исполнению муниципальных программ в соответствии с сетевыми графиками. При исполнении бюджета расходы, осуществляемые за счет соответствующих субвенций, субсидий и иных межбюджетных трансфертов, производились строго по их целевому назначению. </t>
  </si>
  <si>
    <t>Решением Думы г.Урай от 22.12.2016 №36 в расходах бюджета планового периода 2018-2019 годов запланированы условно утверждаемые (утвержденные) расходы (не распределенные в плановом периоде бюджетные ассигнования). Общий объем расходов на первый год планового периода определен в объеме 2,5% (30 563,6 тыс.рублей), на второй год планового периода в объеме 5,0% (61 522,0 тыс.рублей) общего объема расходов бюджета (без учета расходов бюджета, предусмотренных за счет межбюджетных трансфертов из других бюджетов бюджетной системы РФ, имеющих целевое назначение).</t>
  </si>
  <si>
    <t>В течение отчетного года обеспечивалось своевременное и качественное предоставление отчетности по исполнению бюджета городского округа город Урай в Департамент финансов, отраслевые Департаменты автономного округа, в Думу г.Урай. Отчеты об исполнении бюджета городского округа утверждены решениями Думы г.Урай: от 25 мая 2017 года №23 за 2016 год; от 25 мая 2017 года №25 за 1кв. 2017 года; от 21 сентября 2017 года №58 за 1пол. 2017 года; от 24 ноября 2017 года №89 за 9мес. 2017 года. Бюджет городского округа на 2018 год и на плановый период 2019 и 2020 годов сформирован в установленные сроки и утвержден решением Думы города Урай от 26.12.2017 №105. Формирование и исполнение бюджета городского округа осуществляется в соответствии с требованиями бюджетного законодательства с применением специализированного программного обеспечения.</t>
  </si>
  <si>
    <t>Формирование и исполнение бюджета городского округа осуществляется в соответствии с требованиями и нормами бюджетного законодательства.</t>
  </si>
  <si>
    <t>Комитет по финансам на постоянной основе при осуществлении бюджетного процесса проводит внутренний контроль и подготовку проектов нормативных правовых актов, вносит изменения в действующие НПА в связи с изменениями в законодательстве и усилением требований к формированию бюджетной отчетности.</t>
  </si>
  <si>
    <t>Приложение 2 (Таблица 1)</t>
  </si>
  <si>
    <t>Продолжена работа по ведению и совершенствованию информационных ресурсов, а именно информационной рубрики «Бюджет для граждан» и раздела сайта «Открытые данные». Главными распорядителями бюджетных средств осуществляется контроль за своевременным и достоверным размещением информации подведомственными учреждениями на официальном сайте Российской Федерации www.bus.gov.ru.</t>
  </si>
  <si>
    <t xml:space="preserve">Постановлением администрации города Урай от 17.02.2017 №386 «О мерах по реализации решения Думы города Урай от 22.12.2016 №36 «О бюджете городского округа город Урай на 2017 год и на плановый период 2018 и 2019 годов» утверждены мероприятия по росту доходов, оптимизации расходов и сокращению муниципального долга на 2017 год и на плановый период 2018 и 2019 годов. От реализации мероприятий по оптимизации расходов получен бюджетный эффект в сумме 29 013,6 тыс.руб., или 242,0% от установленного бюджетного эффекта (экономия средств по результатам проведенных торгов, в результате оптимизации лимитов потребления топливно-энергетических ресурсов и др.). Высвободившиеся средства перенаправлялись на иные приоритетные направления. Решений по принятию необоснованных бюджетных обязательств в течение года не принималось. </t>
  </si>
  <si>
    <t>На территории МО соблюдены нормы ст.81 БК РФ, которые закреплены на уровне муниципального образования постановлением главы г.Урай от 23.06.2008 №1974 «Об утверждении Положения о резервном фонде администрации города Урай» (ред. от 08.12.2015). Согласно решению Думы города от 22.12.2016 №36 о Бюджете на 2017–2019 годы, резервный фонд администрации города Урай в 2017 году сохранен в объеме 5 000,0 тыс.руб. Средства предусмотрены на финансовое обеспечение непредвиденных расходов, необходимость в которых может возникнуть после принятия бюджета городского округа город Урай на соответствующий финансовый год. В течение года из резервного фонда выделены средства в сумме 3 652,7 тыс.руб.</t>
  </si>
  <si>
    <t>Отсутствие потребности по выделению средств</t>
  </si>
  <si>
    <t>В 2017 году проведено 6 плановых и 1 внеплановая проверка финансово – хозяйственной деятельности. По результатам контрольных мероприятий в финансово – бюджетной сфере составлено 7 актов. В целях устранения выявленных нарушений и принятия необходимых решений руководителям объектов контроля направлено 3 представления об устранении нарушений. Все представления исполнены в полном объеме. Всего по результатам контрольных мероприятий за 2017 год устранено нарушений, подлежащих возмещению, на сумму 7,4 тыс. рублей.</t>
  </si>
  <si>
    <t xml:space="preserve">В бюджете городского округа на 2017 год предусмотрена реализация 18 муниципальных программ, по итогам года бюджет исполнен в рамках реализации 19 муниципальных программ (99,1% в общем объеме расходов). Доля расходов бюджета муниципального образования, формируемых в рамках муниципальных программ, увеличилась с 65,8% до 99,1%. </t>
  </si>
  <si>
    <t xml:space="preserve">При исполнении бюджета специалистами отдела казначейского контроля Комитета по финансам проверено 44 656 платежных документов, отклонено - 1 110 (2,5%), исполнено - 43 546 платежных документов. </t>
  </si>
  <si>
    <t xml:space="preserve">Главные распорядители бюджетных средств осуществляют внутренний финансовый контроль. В течение года ГРБС: проводились проверки подведомственных муниципальных учреждений (по ведению финансовой деятельности учреждения, по организации питания, по начислению выплаты компенсации части родительской платы); осуществляется ведомственный контроль в рамках заключения договоров на оказание услуг, выполнение работ, приобретению товара; ведется учет по результатам конкурсных процедур (торгов, котировок) с целью рационального  расходования средств, перенаправления высвободившихся средств на иные приоритетные направления; осуществляется контроль за выполнением муниципальных заданий учреждениями; ведется контроль за ведением предпринимательской деятельности учреждений; Управлением образования администрации города Урай отслеживаются нормы расходов образовательными учреждениями на моющие и канцелярские товары.
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</si>
</sst>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2" fontId="2" fillId="2" borderId="0" xfId="0" applyNumberFormat="1" applyFont="1" applyFill="1" applyAlignment="1">
      <alignment horizontal="right"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/>
    <xf numFmtId="165" fontId="7" fillId="4" borderId="2" xfId="1" applyNumberFormat="1" applyFont="1" applyFill="1" applyBorder="1" applyAlignment="1">
      <alignment horizontal="right" vertical="center" wrapText="1"/>
    </xf>
    <xf numFmtId="165" fontId="7" fillId="2" borderId="2" xfId="1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 applyBorder="1" applyAlignment="1">
      <alignment vertical="center"/>
    </xf>
    <xf numFmtId="165" fontId="7" fillId="2" borderId="3" xfId="1" applyNumberFormat="1" applyFont="1" applyFill="1" applyBorder="1" applyAlignment="1">
      <alignment horizontal="right" vertical="center" wrapText="1"/>
    </xf>
    <xf numFmtId="165" fontId="7" fillId="4" borderId="3" xfId="1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/>
    <xf numFmtId="0" fontId="9" fillId="2" borderId="0" xfId="0" applyFont="1" applyFill="1" applyBorder="1" applyAlignment="1">
      <alignment vertical="center"/>
    </xf>
    <xf numFmtId="165" fontId="7" fillId="0" borderId="2" xfId="1" applyNumberFormat="1" applyFont="1" applyFill="1" applyBorder="1" applyAlignment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" xfId="1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10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/>
    <xf numFmtId="165" fontId="4" fillId="0" borderId="1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/>
    <xf numFmtId="165" fontId="7" fillId="2" borderId="3" xfId="1" applyNumberFormat="1" applyFont="1" applyFill="1" applyBorder="1" applyAlignment="1">
      <alignment vertical="center" wrapText="1"/>
    </xf>
    <xf numFmtId="165" fontId="7" fillId="2" borderId="2" xfId="1" applyNumberFormat="1" applyFont="1" applyFill="1" applyBorder="1" applyAlignment="1">
      <alignment vertical="center" wrapText="1"/>
    </xf>
    <xf numFmtId="165" fontId="7" fillId="3" borderId="2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 vertical="center"/>
    </xf>
    <xf numFmtId="165" fontId="10" fillId="3" borderId="2" xfId="0" applyNumberFormat="1" applyFont="1" applyFill="1" applyBorder="1" applyAlignment="1">
      <alignment horizontal="left" vertical="top" wrapText="1"/>
    </xf>
    <xf numFmtId="165" fontId="10" fillId="3" borderId="2" xfId="0" applyNumberFormat="1" applyFont="1" applyFill="1" applyBorder="1" applyAlignment="1">
      <alignment horizontal="center" vertical="top" wrapText="1"/>
    </xf>
    <xf numFmtId="165" fontId="10" fillId="3" borderId="3" xfId="0" applyNumberFormat="1" applyFont="1" applyFill="1" applyBorder="1" applyAlignment="1">
      <alignment horizontal="left" vertical="top" wrapText="1"/>
    </xf>
    <xf numFmtId="165" fontId="10" fillId="3" borderId="4" xfId="0" applyNumberFormat="1" applyFont="1" applyFill="1" applyBorder="1" applyAlignment="1">
      <alignment horizontal="left" vertical="top" wrapText="1"/>
    </xf>
    <xf numFmtId="165" fontId="10" fillId="3" borderId="5" xfId="0" applyNumberFormat="1" applyFont="1" applyFill="1" applyBorder="1" applyAlignment="1">
      <alignment horizontal="left" vertical="top" wrapText="1"/>
    </xf>
    <xf numFmtId="165" fontId="10" fillId="3" borderId="3" xfId="0" applyNumberFormat="1" applyFont="1" applyFill="1" applyBorder="1" applyAlignment="1">
      <alignment horizontal="center" vertical="top" wrapText="1"/>
    </xf>
    <xf numFmtId="165" fontId="10" fillId="3" borderId="4" xfId="0" applyNumberFormat="1" applyFont="1" applyFill="1" applyBorder="1" applyAlignment="1">
      <alignment horizontal="center" vertical="top" wrapText="1"/>
    </xf>
    <xf numFmtId="165" fontId="10" fillId="3" borderId="5" xfId="0" applyNumberFormat="1" applyFont="1" applyFill="1" applyBorder="1" applyAlignment="1">
      <alignment horizontal="center" vertical="top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vertical="center" wrapText="1"/>
    </xf>
    <xf numFmtId="165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165" fontId="10" fillId="0" borderId="2" xfId="0" applyNumberFormat="1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165" fontId="10" fillId="3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7" fillId="0" borderId="4" xfId="1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left" vertical="center" wrapText="1"/>
    </xf>
    <xf numFmtId="165" fontId="10" fillId="3" borderId="2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1"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58"/>
  <sheetViews>
    <sheetView tabSelected="1" showWhiteSpace="0" view="pageBreakPreview" zoomScale="75" zoomScaleNormal="100" zoomScaleSheetLayoutView="75" workbookViewId="0">
      <pane xSplit="8" ySplit="16" topLeftCell="BB89" activePane="bottomRight" state="frozen"/>
      <selection pane="topRight" activeCell="I1" sqref="I1"/>
      <selection pane="bottomLeft" activeCell="A17" sqref="A17"/>
      <selection pane="bottomRight" activeCell="B16" sqref="B16:BC16"/>
    </sheetView>
  </sheetViews>
  <sheetFormatPr defaultColWidth="9.109375" defaultRowHeight="13.2"/>
  <cols>
    <col min="1" max="1" width="7.6640625" style="8" customWidth="1"/>
    <col min="2" max="2" width="36" style="1" customWidth="1"/>
    <col min="3" max="3" width="46" style="1" customWidth="1"/>
    <col min="4" max="4" width="12.109375" style="1" customWidth="1"/>
    <col min="5" max="5" width="25.88671875" style="2" customWidth="1"/>
    <col min="6" max="7" width="13" style="5" customWidth="1"/>
    <col min="8" max="8" width="12.77734375" style="6" customWidth="1"/>
    <col min="9" max="9" width="12.77734375" style="1" customWidth="1"/>
    <col min="10" max="10" width="12.5546875" style="1" customWidth="1"/>
    <col min="11" max="11" width="9.33203125" style="1" customWidth="1"/>
    <col min="12" max="12" width="11.77734375" style="1" customWidth="1"/>
    <col min="13" max="13" width="11.109375" style="1" customWidth="1"/>
    <col min="14" max="14" width="9.77734375" style="1" customWidth="1"/>
    <col min="15" max="15" width="11.21875" style="1" customWidth="1"/>
    <col min="16" max="16" width="11.44140625" style="1" customWidth="1"/>
    <col min="17" max="17" width="9" style="1" customWidth="1"/>
    <col min="18" max="18" width="11.6640625" style="7" customWidth="1"/>
    <col min="19" max="19" width="11" style="7" customWidth="1"/>
    <col min="20" max="20" width="9.44140625" style="7" customWidth="1"/>
    <col min="21" max="21" width="11.88671875" style="1" customWidth="1"/>
    <col min="22" max="22" width="11.5546875" style="1" customWidth="1"/>
    <col min="23" max="23" width="9.33203125" style="1" customWidth="1"/>
    <col min="24" max="25" width="11.77734375" style="1" customWidth="1"/>
    <col min="26" max="26" width="9.109375" style="1" customWidth="1"/>
    <col min="27" max="27" width="11.77734375" style="1" customWidth="1"/>
    <col min="28" max="28" width="11.5546875" style="1" customWidth="1"/>
    <col min="29" max="29" width="9.44140625" style="1" customWidth="1"/>
    <col min="30" max="30" width="11.6640625" style="7" customWidth="1"/>
    <col min="31" max="31" width="10.77734375" style="7" customWidth="1"/>
    <col min="32" max="32" width="9.21875" style="7" customWidth="1"/>
    <col min="33" max="33" width="11.88671875" style="1" customWidth="1"/>
    <col min="34" max="34" width="11.109375" style="1" customWidth="1"/>
    <col min="35" max="35" width="8.77734375" style="1" customWidth="1"/>
    <col min="36" max="36" width="11.33203125" style="1" customWidth="1"/>
    <col min="37" max="37" width="11.44140625" style="1" customWidth="1"/>
    <col min="38" max="38" width="8.6640625" style="1" customWidth="1"/>
    <col min="39" max="39" width="11.88671875" style="1" customWidth="1"/>
    <col min="40" max="40" width="12.33203125" style="1" customWidth="1"/>
    <col min="41" max="41" width="8.88671875" style="1" customWidth="1"/>
    <col min="42" max="42" width="12.6640625" style="7" customWidth="1"/>
    <col min="43" max="43" width="12.109375" style="7" customWidth="1"/>
    <col min="44" max="44" width="8.88671875" style="7" customWidth="1"/>
    <col min="45" max="45" width="12.44140625" style="1" customWidth="1"/>
    <col min="46" max="46" width="11.6640625" style="1" customWidth="1"/>
    <col min="47" max="47" width="8.77734375" style="1" customWidth="1"/>
    <col min="48" max="48" width="12.44140625" style="1" customWidth="1"/>
    <col min="49" max="49" width="12.33203125" style="1" customWidth="1"/>
    <col min="50" max="50" width="9" style="1" customWidth="1"/>
    <col min="51" max="51" width="12.109375" style="1" customWidth="1"/>
    <col min="52" max="52" width="12.21875" style="1" customWidth="1"/>
    <col min="53" max="53" width="8.88671875" style="1" customWidth="1"/>
    <col min="54" max="54" width="83.21875" style="1" customWidth="1"/>
    <col min="55" max="55" width="26.5546875" style="3" customWidth="1"/>
    <col min="56" max="56" width="19.44140625" style="3" customWidth="1"/>
    <col min="57" max="57" width="17.6640625" style="3" customWidth="1"/>
    <col min="58" max="58" width="29.6640625" style="3" customWidth="1"/>
    <col min="59" max="16384" width="9.109375" style="3"/>
  </cols>
  <sheetData>
    <row r="1" spans="1:55" s="11" customFormat="1" ht="14.4" customHeight="1">
      <c r="A1" s="12"/>
      <c r="B1" s="22"/>
      <c r="C1" s="22"/>
      <c r="D1" s="22"/>
      <c r="E1" s="21"/>
      <c r="F1" s="28"/>
      <c r="G1" s="28"/>
      <c r="H1" s="12"/>
      <c r="I1" s="13"/>
      <c r="J1" s="13"/>
      <c r="K1" s="13"/>
      <c r="L1" s="13"/>
      <c r="M1" s="12"/>
      <c r="U1" s="12"/>
      <c r="AB1" s="14"/>
      <c r="AC1" s="14"/>
      <c r="AD1" s="12"/>
      <c r="AE1" s="12"/>
      <c r="AF1" s="12"/>
      <c r="AG1" s="12"/>
      <c r="AH1" s="12"/>
      <c r="AI1" s="12"/>
      <c r="AJ1" s="13"/>
      <c r="AK1" s="13"/>
      <c r="AL1" s="13"/>
      <c r="AM1" s="13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4"/>
      <c r="AY1" s="14"/>
      <c r="BA1" s="115" t="s">
        <v>118</v>
      </c>
      <c r="BB1" s="115"/>
      <c r="BC1" s="115"/>
    </row>
    <row r="2" spans="1:55" s="11" customFormat="1" ht="15" customHeight="1">
      <c r="A2" s="12"/>
      <c r="B2" s="22"/>
      <c r="C2" s="22"/>
      <c r="D2" s="22"/>
      <c r="E2" s="21"/>
      <c r="F2" s="28"/>
      <c r="G2" s="28"/>
      <c r="H2" s="12"/>
      <c r="I2" s="13"/>
      <c r="J2" s="13"/>
      <c r="K2" s="13"/>
      <c r="L2" s="13"/>
      <c r="M2" s="12"/>
      <c r="U2" s="12"/>
      <c r="AB2" s="14"/>
      <c r="AC2" s="14"/>
      <c r="AD2" s="12"/>
      <c r="AE2" s="12"/>
      <c r="AF2" s="12"/>
      <c r="AG2" s="12"/>
      <c r="AH2" s="12"/>
      <c r="AI2" s="12"/>
      <c r="AJ2" s="13"/>
      <c r="AK2" s="13"/>
      <c r="AL2" s="13"/>
      <c r="AM2" s="13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4"/>
      <c r="AY2" s="14"/>
      <c r="BA2" s="116" t="s">
        <v>20</v>
      </c>
      <c r="BB2" s="116"/>
      <c r="BC2" s="116"/>
    </row>
    <row r="3" spans="1:55" s="11" customFormat="1" ht="13.95" customHeight="1">
      <c r="A3" s="12"/>
      <c r="B3" s="22"/>
      <c r="C3" s="22"/>
      <c r="D3" s="22"/>
      <c r="E3" s="21"/>
      <c r="F3" s="28"/>
      <c r="G3" s="28"/>
      <c r="H3" s="12"/>
      <c r="I3" s="13"/>
      <c r="J3" s="13"/>
      <c r="K3" s="13"/>
      <c r="L3" s="13"/>
      <c r="M3" s="12"/>
      <c r="U3" s="12"/>
      <c r="AB3" s="14"/>
      <c r="AC3" s="14"/>
      <c r="AD3" s="12"/>
      <c r="AE3" s="12"/>
      <c r="AF3" s="12"/>
      <c r="AG3" s="12"/>
      <c r="AH3" s="12"/>
      <c r="AI3" s="12"/>
      <c r="AJ3" s="13"/>
      <c r="AK3" s="13"/>
      <c r="AL3" s="13"/>
      <c r="AM3" s="13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4"/>
      <c r="AY3" s="14"/>
      <c r="BA3" s="116" t="s">
        <v>21</v>
      </c>
      <c r="BB3" s="116"/>
      <c r="BC3" s="116"/>
    </row>
    <row r="4" spans="1:55" s="11" customFormat="1" ht="13.95" customHeight="1">
      <c r="A4" s="12"/>
      <c r="B4" s="22"/>
      <c r="C4" s="22"/>
      <c r="D4" s="22"/>
      <c r="E4" s="21"/>
      <c r="F4" s="28"/>
      <c r="G4" s="28"/>
      <c r="H4" s="12"/>
      <c r="I4" s="13"/>
      <c r="J4" s="13"/>
      <c r="K4" s="13"/>
      <c r="L4" s="13"/>
      <c r="M4" s="12"/>
      <c r="U4" s="12"/>
      <c r="AB4" s="14"/>
      <c r="AC4" s="14"/>
      <c r="AD4" s="12"/>
      <c r="AE4" s="12"/>
      <c r="AF4" s="12"/>
      <c r="AG4" s="12"/>
      <c r="AH4" s="12"/>
      <c r="AI4" s="12"/>
      <c r="AJ4" s="13"/>
      <c r="AK4" s="13"/>
      <c r="AL4" s="13"/>
      <c r="AM4" s="13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4"/>
      <c r="AY4" s="14"/>
      <c r="BA4" s="116" t="s">
        <v>22</v>
      </c>
      <c r="BB4" s="116"/>
      <c r="BC4" s="116"/>
    </row>
    <row r="5" spans="1:55" s="11" customFormat="1" ht="12.6" customHeight="1">
      <c r="A5" s="12"/>
      <c r="B5" s="22"/>
      <c r="C5" s="22"/>
      <c r="D5" s="22"/>
      <c r="E5" s="21"/>
      <c r="F5" s="28"/>
      <c r="G5" s="28"/>
      <c r="H5" s="12"/>
      <c r="I5" s="12"/>
      <c r="J5" s="12"/>
      <c r="K5" s="12"/>
      <c r="L5" s="13"/>
      <c r="M5" s="12"/>
      <c r="U5" s="12"/>
      <c r="AA5" s="14"/>
      <c r="AB5" s="14"/>
      <c r="AC5" s="14"/>
      <c r="AD5" s="12"/>
      <c r="AE5" s="12"/>
      <c r="AF5" s="12"/>
      <c r="AG5" s="12"/>
      <c r="AH5" s="12"/>
      <c r="AI5" s="12"/>
      <c r="AJ5" s="12"/>
      <c r="AK5" s="12"/>
      <c r="AL5" s="12"/>
      <c r="AM5" s="13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4"/>
      <c r="AY5" s="14"/>
      <c r="BA5" s="116" t="s">
        <v>23</v>
      </c>
      <c r="BB5" s="116"/>
      <c r="BC5" s="116"/>
    </row>
    <row r="6" spans="1:55" s="11" customFormat="1" ht="12.6" customHeight="1">
      <c r="A6" s="12"/>
      <c r="B6" s="22"/>
      <c r="C6" s="22"/>
      <c r="D6" s="22"/>
      <c r="E6" s="21"/>
      <c r="F6" s="41"/>
      <c r="G6" s="41"/>
      <c r="H6" s="12"/>
      <c r="I6" s="12"/>
      <c r="J6" s="12"/>
      <c r="K6" s="12"/>
      <c r="L6" s="13"/>
      <c r="M6" s="12"/>
      <c r="U6" s="12"/>
      <c r="AA6" s="14"/>
      <c r="AB6" s="14"/>
      <c r="AC6" s="14"/>
      <c r="AD6" s="12"/>
      <c r="AE6" s="12"/>
      <c r="AF6" s="12"/>
      <c r="AG6" s="12"/>
      <c r="AH6" s="12"/>
      <c r="AI6" s="12"/>
      <c r="AJ6" s="12"/>
      <c r="AK6" s="12"/>
      <c r="AL6" s="12"/>
      <c r="AM6" s="13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4"/>
      <c r="AY6" s="14"/>
      <c r="BA6" s="117"/>
      <c r="BB6" s="117"/>
      <c r="BC6" s="117" t="s">
        <v>24</v>
      </c>
    </row>
    <row r="7" spans="1:55" s="11" customFormat="1" ht="16.8" customHeight="1">
      <c r="A7" s="48" t="s">
        <v>25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s="11" customFormat="1" ht="40.200000000000003" customHeight="1">
      <c r="A8" s="47" t="s">
        <v>105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</row>
    <row r="9" spans="1:55" s="11" customFormat="1" ht="5.4" customHeight="1">
      <c r="A9" s="40"/>
      <c r="B9" s="4"/>
      <c r="C9" s="4"/>
      <c r="D9" s="4"/>
      <c r="E9" s="4"/>
      <c r="F9" s="4"/>
      <c r="G9" s="4"/>
      <c r="H9" s="4"/>
      <c r="I9" s="4"/>
      <c r="J9" s="4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20"/>
    </row>
    <row r="10" spans="1:55" ht="16.95" customHeight="1">
      <c r="A10" s="58" t="s">
        <v>38</v>
      </c>
      <c r="B10" s="58" t="s">
        <v>26</v>
      </c>
      <c r="C10" s="58" t="s">
        <v>27</v>
      </c>
      <c r="D10" s="58" t="s">
        <v>28</v>
      </c>
      <c r="E10" s="58" t="s">
        <v>33</v>
      </c>
      <c r="F10" s="59" t="s">
        <v>29</v>
      </c>
      <c r="G10" s="59"/>
      <c r="H10" s="59"/>
      <c r="I10" s="58" t="s">
        <v>34</v>
      </c>
      <c r="J10" s="58"/>
      <c r="K10" s="58"/>
      <c r="L10" s="58"/>
      <c r="M10" s="58"/>
      <c r="N10" s="58"/>
      <c r="O10" s="58"/>
      <c r="P10" s="58"/>
      <c r="Q10" s="58"/>
      <c r="R10" s="59" t="s">
        <v>3</v>
      </c>
      <c r="S10" s="59"/>
      <c r="T10" s="59"/>
      <c r="U10" s="58" t="s">
        <v>34</v>
      </c>
      <c r="V10" s="58"/>
      <c r="W10" s="58"/>
      <c r="X10" s="58"/>
      <c r="Y10" s="58"/>
      <c r="Z10" s="58"/>
      <c r="AA10" s="58"/>
      <c r="AB10" s="58"/>
      <c r="AC10" s="58"/>
      <c r="AD10" s="59" t="s">
        <v>7</v>
      </c>
      <c r="AE10" s="59"/>
      <c r="AF10" s="59"/>
      <c r="AG10" s="58" t="s">
        <v>34</v>
      </c>
      <c r="AH10" s="58"/>
      <c r="AI10" s="58"/>
      <c r="AJ10" s="58"/>
      <c r="AK10" s="58"/>
      <c r="AL10" s="58"/>
      <c r="AM10" s="58"/>
      <c r="AN10" s="58"/>
      <c r="AO10" s="58"/>
      <c r="AP10" s="59" t="s">
        <v>11</v>
      </c>
      <c r="AQ10" s="59"/>
      <c r="AR10" s="59"/>
      <c r="AS10" s="58" t="s">
        <v>34</v>
      </c>
      <c r="AT10" s="58"/>
      <c r="AU10" s="58"/>
      <c r="AV10" s="58"/>
      <c r="AW10" s="58"/>
      <c r="AX10" s="58"/>
      <c r="AY10" s="58"/>
      <c r="AZ10" s="58"/>
      <c r="BA10" s="58"/>
      <c r="BB10" s="58" t="s">
        <v>36</v>
      </c>
      <c r="BC10" s="69" t="s">
        <v>37</v>
      </c>
    </row>
    <row r="11" spans="1:55" ht="13.8">
      <c r="A11" s="58"/>
      <c r="B11" s="58"/>
      <c r="C11" s="58"/>
      <c r="D11" s="58"/>
      <c r="E11" s="58"/>
      <c r="F11" s="60" t="s">
        <v>30</v>
      </c>
      <c r="G11" s="60" t="s">
        <v>31</v>
      </c>
      <c r="H11" s="60" t="s">
        <v>32</v>
      </c>
      <c r="I11" s="58" t="s">
        <v>0</v>
      </c>
      <c r="J11" s="58"/>
      <c r="K11" s="58"/>
      <c r="L11" s="58" t="s">
        <v>1</v>
      </c>
      <c r="M11" s="58"/>
      <c r="N11" s="58"/>
      <c r="O11" s="58" t="s">
        <v>2</v>
      </c>
      <c r="P11" s="58"/>
      <c r="Q11" s="58"/>
      <c r="R11" s="60" t="s">
        <v>30</v>
      </c>
      <c r="S11" s="60" t="s">
        <v>31</v>
      </c>
      <c r="T11" s="60" t="s">
        <v>32</v>
      </c>
      <c r="U11" s="63" t="s">
        <v>4</v>
      </c>
      <c r="V11" s="63"/>
      <c r="W11" s="63"/>
      <c r="X11" s="63" t="s">
        <v>5</v>
      </c>
      <c r="Y11" s="63"/>
      <c r="Z11" s="63"/>
      <c r="AA11" s="63" t="s">
        <v>6</v>
      </c>
      <c r="AB11" s="63"/>
      <c r="AC11" s="63"/>
      <c r="AD11" s="60" t="s">
        <v>30</v>
      </c>
      <c r="AE11" s="60" t="s">
        <v>31</v>
      </c>
      <c r="AF11" s="60" t="s">
        <v>32</v>
      </c>
      <c r="AG11" s="63" t="s">
        <v>8</v>
      </c>
      <c r="AH11" s="63"/>
      <c r="AI11" s="63"/>
      <c r="AJ11" s="63" t="s">
        <v>9</v>
      </c>
      <c r="AK11" s="63"/>
      <c r="AL11" s="63"/>
      <c r="AM11" s="63" t="s">
        <v>10</v>
      </c>
      <c r="AN11" s="63"/>
      <c r="AO11" s="63"/>
      <c r="AP11" s="60" t="s">
        <v>30</v>
      </c>
      <c r="AQ11" s="60" t="s">
        <v>31</v>
      </c>
      <c r="AR11" s="60" t="s">
        <v>32</v>
      </c>
      <c r="AS11" s="63" t="s">
        <v>12</v>
      </c>
      <c r="AT11" s="63"/>
      <c r="AU11" s="63"/>
      <c r="AV11" s="63" t="s">
        <v>13</v>
      </c>
      <c r="AW11" s="63"/>
      <c r="AX11" s="63"/>
      <c r="AY11" s="63" t="s">
        <v>14</v>
      </c>
      <c r="AZ11" s="63"/>
      <c r="BA11" s="63"/>
      <c r="BB11" s="58"/>
      <c r="BC11" s="69"/>
    </row>
    <row r="12" spans="1:55" ht="27.6">
      <c r="A12" s="58"/>
      <c r="B12" s="58"/>
      <c r="C12" s="58"/>
      <c r="D12" s="58"/>
      <c r="E12" s="58"/>
      <c r="F12" s="60"/>
      <c r="G12" s="60"/>
      <c r="H12" s="60"/>
      <c r="I12" s="29" t="s">
        <v>30</v>
      </c>
      <c r="J12" s="29" t="s">
        <v>31</v>
      </c>
      <c r="K12" s="29" t="s">
        <v>35</v>
      </c>
      <c r="L12" s="29" t="s">
        <v>30</v>
      </c>
      <c r="M12" s="29" t="s">
        <v>31</v>
      </c>
      <c r="N12" s="29" t="s">
        <v>35</v>
      </c>
      <c r="O12" s="29" t="s">
        <v>30</v>
      </c>
      <c r="P12" s="29" t="s">
        <v>31</v>
      </c>
      <c r="Q12" s="29" t="s">
        <v>35</v>
      </c>
      <c r="R12" s="60"/>
      <c r="S12" s="60"/>
      <c r="T12" s="60"/>
      <c r="U12" s="29" t="s">
        <v>30</v>
      </c>
      <c r="V12" s="29" t="s">
        <v>31</v>
      </c>
      <c r="W12" s="29" t="s">
        <v>35</v>
      </c>
      <c r="X12" s="29" t="s">
        <v>30</v>
      </c>
      <c r="Y12" s="29" t="s">
        <v>31</v>
      </c>
      <c r="Z12" s="29" t="s">
        <v>35</v>
      </c>
      <c r="AA12" s="29" t="s">
        <v>30</v>
      </c>
      <c r="AB12" s="29" t="s">
        <v>31</v>
      </c>
      <c r="AC12" s="29" t="s">
        <v>32</v>
      </c>
      <c r="AD12" s="60"/>
      <c r="AE12" s="60"/>
      <c r="AF12" s="60"/>
      <c r="AG12" s="29" t="s">
        <v>30</v>
      </c>
      <c r="AH12" s="29" t="s">
        <v>31</v>
      </c>
      <c r="AI12" s="29" t="s">
        <v>35</v>
      </c>
      <c r="AJ12" s="29" t="s">
        <v>30</v>
      </c>
      <c r="AK12" s="29" t="s">
        <v>31</v>
      </c>
      <c r="AL12" s="29" t="s">
        <v>35</v>
      </c>
      <c r="AM12" s="29" t="s">
        <v>30</v>
      </c>
      <c r="AN12" s="29" t="s">
        <v>31</v>
      </c>
      <c r="AO12" s="29" t="s">
        <v>35</v>
      </c>
      <c r="AP12" s="60"/>
      <c r="AQ12" s="60"/>
      <c r="AR12" s="60"/>
      <c r="AS12" s="29" t="s">
        <v>30</v>
      </c>
      <c r="AT12" s="29" t="s">
        <v>31</v>
      </c>
      <c r="AU12" s="29" t="s">
        <v>35</v>
      </c>
      <c r="AV12" s="29" t="s">
        <v>30</v>
      </c>
      <c r="AW12" s="29" t="s">
        <v>31</v>
      </c>
      <c r="AX12" s="29" t="s">
        <v>35</v>
      </c>
      <c r="AY12" s="29" t="s">
        <v>30</v>
      </c>
      <c r="AZ12" s="29" t="s">
        <v>31</v>
      </c>
      <c r="BA12" s="29" t="s">
        <v>35</v>
      </c>
      <c r="BB12" s="58"/>
      <c r="BC12" s="69"/>
    </row>
    <row r="13" spans="1:55" ht="13.8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1">
        <v>6</v>
      </c>
      <c r="G13" s="31">
        <v>7</v>
      </c>
      <c r="H13" s="31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  <c r="R13" s="31">
        <v>18</v>
      </c>
      <c r="S13" s="31">
        <v>19</v>
      </c>
      <c r="T13" s="31">
        <v>20</v>
      </c>
      <c r="U13" s="25">
        <v>21</v>
      </c>
      <c r="V13" s="25">
        <v>22</v>
      </c>
      <c r="W13" s="25">
        <v>23</v>
      </c>
      <c r="X13" s="25">
        <v>24</v>
      </c>
      <c r="Y13" s="25">
        <v>25</v>
      </c>
      <c r="Z13" s="25">
        <v>26</v>
      </c>
      <c r="AA13" s="25">
        <v>27</v>
      </c>
      <c r="AB13" s="25">
        <v>28</v>
      </c>
      <c r="AC13" s="25">
        <v>29</v>
      </c>
      <c r="AD13" s="31">
        <v>30</v>
      </c>
      <c r="AE13" s="31">
        <v>31</v>
      </c>
      <c r="AF13" s="31">
        <v>32</v>
      </c>
      <c r="AG13" s="25">
        <v>33</v>
      </c>
      <c r="AH13" s="25">
        <v>34</v>
      </c>
      <c r="AI13" s="25">
        <v>35</v>
      </c>
      <c r="AJ13" s="25">
        <v>36</v>
      </c>
      <c r="AK13" s="25">
        <v>37</v>
      </c>
      <c r="AL13" s="25">
        <v>38</v>
      </c>
      <c r="AM13" s="25">
        <v>39</v>
      </c>
      <c r="AN13" s="25">
        <v>40</v>
      </c>
      <c r="AO13" s="25">
        <v>41</v>
      </c>
      <c r="AP13" s="31">
        <v>42</v>
      </c>
      <c r="AQ13" s="31">
        <v>43</v>
      </c>
      <c r="AR13" s="31">
        <v>44</v>
      </c>
      <c r="AS13" s="25">
        <v>45</v>
      </c>
      <c r="AT13" s="25">
        <v>46</v>
      </c>
      <c r="AU13" s="25">
        <v>47</v>
      </c>
      <c r="AV13" s="25">
        <v>48</v>
      </c>
      <c r="AW13" s="25">
        <v>49</v>
      </c>
      <c r="AX13" s="25">
        <v>50</v>
      </c>
      <c r="AY13" s="25">
        <v>51</v>
      </c>
      <c r="AZ13" s="25">
        <v>52</v>
      </c>
      <c r="BA13" s="25">
        <v>53</v>
      </c>
      <c r="BB13" s="25">
        <v>54</v>
      </c>
      <c r="BC13" s="32">
        <v>55</v>
      </c>
    </row>
    <row r="14" spans="1:55" ht="17.399999999999999" customHeight="1">
      <c r="A14" s="33" t="s">
        <v>46</v>
      </c>
      <c r="B14" s="62" t="s">
        <v>75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5.6" customHeight="1">
      <c r="A15" s="33" t="s">
        <v>19</v>
      </c>
      <c r="B15" s="61" t="s">
        <v>76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8" customHeight="1">
      <c r="A16" s="33" t="s">
        <v>40</v>
      </c>
      <c r="B16" s="61" t="s">
        <v>77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s="10" customFormat="1" ht="22.2" customHeight="1">
      <c r="A17" s="64" t="s">
        <v>44</v>
      </c>
      <c r="B17" s="65" t="s">
        <v>85</v>
      </c>
      <c r="C17" s="66" t="s">
        <v>79</v>
      </c>
      <c r="D17" s="67" t="s">
        <v>74</v>
      </c>
      <c r="E17" s="34" t="s">
        <v>15</v>
      </c>
      <c r="F17" s="15">
        <f>F20</f>
        <v>1770.7999999999997</v>
      </c>
      <c r="G17" s="15">
        <f>G20</f>
        <v>1770.7999999999997</v>
      </c>
      <c r="H17" s="15">
        <f>H20</f>
        <v>100</v>
      </c>
      <c r="I17" s="16">
        <f>I20</f>
        <v>0</v>
      </c>
      <c r="J17" s="16">
        <f t="shared" ref="J17:BA17" si="0">J20</f>
        <v>0</v>
      </c>
      <c r="K17" s="16">
        <f t="shared" si="0"/>
        <v>0</v>
      </c>
      <c r="L17" s="16">
        <f t="shared" si="0"/>
        <v>147.6</v>
      </c>
      <c r="M17" s="16">
        <f t="shared" si="0"/>
        <v>147.6</v>
      </c>
      <c r="N17" s="16">
        <f t="shared" si="0"/>
        <v>100</v>
      </c>
      <c r="O17" s="16">
        <f t="shared" si="0"/>
        <v>147.5</v>
      </c>
      <c r="P17" s="16">
        <f t="shared" si="0"/>
        <v>147.5</v>
      </c>
      <c r="Q17" s="16">
        <f t="shared" si="0"/>
        <v>100</v>
      </c>
      <c r="R17" s="15">
        <f t="shared" si="0"/>
        <v>295.10000000000002</v>
      </c>
      <c r="S17" s="15">
        <f t="shared" si="0"/>
        <v>295.10000000000002</v>
      </c>
      <c r="T17" s="15">
        <f t="shared" si="0"/>
        <v>100</v>
      </c>
      <c r="U17" s="16">
        <f t="shared" si="0"/>
        <v>147.6</v>
      </c>
      <c r="V17" s="16">
        <f t="shared" si="0"/>
        <v>147.6</v>
      </c>
      <c r="W17" s="16">
        <f t="shared" si="0"/>
        <v>100</v>
      </c>
      <c r="X17" s="16">
        <f t="shared" si="0"/>
        <v>147.6</v>
      </c>
      <c r="Y17" s="16">
        <f t="shared" si="0"/>
        <v>147.6</v>
      </c>
      <c r="Z17" s="16">
        <f t="shared" si="0"/>
        <v>100</v>
      </c>
      <c r="AA17" s="16">
        <f t="shared" si="0"/>
        <v>147.5</v>
      </c>
      <c r="AB17" s="16">
        <f t="shared" si="0"/>
        <v>147.5</v>
      </c>
      <c r="AC17" s="16">
        <f t="shared" si="0"/>
        <v>100</v>
      </c>
      <c r="AD17" s="15">
        <f t="shared" si="0"/>
        <v>737.80000000000007</v>
      </c>
      <c r="AE17" s="15">
        <f t="shared" si="0"/>
        <v>737.80000000000007</v>
      </c>
      <c r="AF17" s="15">
        <f t="shared" si="0"/>
        <v>100</v>
      </c>
      <c r="AG17" s="16">
        <f t="shared" si="0"/>
        <v>147.6</v>
      </c>
      <c r="AH17" s="16">
        <f t="shared" si="0"/>
        <v>147.6</v>
      </c>
      <c r="AI17" s="16">
        <f t="shared" si="0"/>
        <v>100</v>
      </c>
      <c r="AJ17" s="16">
        <f t="shared" si="0"/>
        <v>147.6</v>
      </c>
      <c r="AK17" s="16">
        <f t="shared" si="0"/>
        <v>147.6</v>
      </c>
      <c r="AL17" s="16">
        <f t="shared" si="0"/>
        <v>100</v>
      </c>
      <c r="AM17" s="16">
        <f t="shared" si="0"/>
        <v>147.5</v>
      </c>
      <c r="AN17" s="16">
        <f t="shared" si="0"/>
        <v>147.5</v>
      </c>
      <c r="AO17" s="16">
        <f t="shared" si="0"/>
        <v>100</v>
      </c>
      <c r="AP17" s="15">
        <f t="shared" si="0"/>
        <v>1180.5</v>
      </c>
      <c r="AQ17" s="15">
        <f t="shared" si="0"/>
        <v>1180.5</v>
      </c>
      <c r="AR17" s="15">
        <f t="shared" si="0"/>
        <v>100</v>
      </c>
      <c r="AS17" s="16">
        <f t="shared" si="0"/>
        <v>147.6</v>
      </c>
      <c r="AT17" s="16">
        <f t="shared" si="0"/>
        <v>147.6</v>
      </c>
      <c r="AU17" s="16">
        <f t="shared" si="0"/>
        <v>100</v>
      </c>
      <c r="AV17" s="16">
        <f t="shared" si="0"/>
        <v>147.6</v>
      </c>
      <c r="AW17" s="16">
        <f t="shared" si="0"/>
        <v>147.6</v>
      </c>
      <c r="AX17" s="16">
        <f t="shared" si="0"/>
        <v>100</v>
      </c>
      <c r="AY17" s="16">
        <f t="shared" si="0"/>
        <v>295.10000000000002</v>
      </c>
      <c r="AZ17" s="16">
        <f t="shared" si="0"/>
        <v>295.10000000000002</v>
      </c>
      <c r="BA17" s="16">
        <f t="shared" si="0"/>
        <v>100</v>
      </c>
      <c r="BB17" s="68" t="s">
        <v>115</v>
      </c>
      <c r="BC17" s="50"/>
    </row>
    <row r="18" spans="1:55" s="10" customFormat="1" ht="20.25" customHeight="1">
      <c r="A18" s="64"/>
      <c r="B18" s="65"/>
      <c r="C18" s="66"/>
      <c r="D18" s="67"/>
      <c r="E18" s="34" t="s">
        <v>18</v>
      </c>
      <c r="F18" s="15">
        <v>0</v>
      </c>
      <c r="G18" s="15">
        <v>0</v>
      </c>
      <c r="H18" s="15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15">
        <v>0</v>
      </c>
      <c r="S18" s="15">
        <v>0</v>
      </c>
      <c r="T18" s="15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15">
        <v>0</v>
      </c>
      <c r="AE18" s="15">
        <v>0</v>
      </c>
      <c r="AF18" s="15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15">
        <v>0</v>
      </c>
      <c r="AQ18" s="15">
        <v>0</v>
      </c>
      <c r="AR18" s="15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68"/>
      <c r="BC18" s="50"/>
    </row>
    <row r="19" spans="1:55" s="10" customFormat="1" ht="21" customHeight="1">
      <c r="A19" s="64"/>
      <c r="B19" s="65"/>
      <c r="C19" s="66"/>
      <c r="D19" s="67"/>
      <c r="E19" s="35" t="s">
        <v>16</v>
      </c>
      <c r="F19" s="15">
        <v>0</v>
      </c>
      <c r="G19" s="15">
        <v>0</v>
      </c>
      <c r="H19" s="15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15">
        <v>0</v>
      </c>
      <c r="S19" s="15">
        <v>0</v>
      </c>
      <c r="T19" s="15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15">
        <v>0</v>
      </c>
      <c r="AE19" s="15">
        <v>0</v>
      </c>
      <c r="AF19" s="15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15">
        <v>0</v>
      </c>
      <c r="AQ19" s="15">
        <v>0</v>
      </c>
      <c r="AR19" s="15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68"/>
      <c r="BC19" s="50"/>
    </row>
    <row r="20" spans="1:55" s="10" customFormat="1" ht="87" customHeight="1">
      <c r="A20" s="64"/>
      <c r="B20" s="65"/>
      <c r="C20" s="66"/>
      <c r="D20" s="67"/>
      <c r="E20" s="35" t="s">
        <v>17</v>
      </c>
      <c r="F20" s="15">
        <f>AP20+AS20+AV20+AY20</f>
        <v>1770.7999999999997</v>
      </c>
      <c r="G20" s="15">
        <f>AQ20+AT20+AW20+AZ20</f>
        <v>1770.7999999999997</v>
      </c>
      <c r="H20" s="15">
        <f>G20/F20*100</f>
        <v>100</v>
      </c>
      <c r="I20" s="16">
        <v>0</v>
      </c>
      <c r="J20" s="16">
        <v>0</v>
      </c>
      <c r="K20" s="16">
        <f>J20</f>
        <v>0</v>
      </c>
      <c r="L20" s="16">
        <v>147.6</v>
      </c>
      <c r="M20" s="16">
        <v>147.6</v>
      </c>
      <c r="N20" s="16">
        <f>M20/L20*100</f>
        <v>100</v>
      </c>
      <c r="O20" s="16">
        <v>147.5</v>
      </c>
      <c r="P20" s="16">
        <v>147.5</v>
      </c>
      <c r="Q20" s="16">
        <f>P20/O20*100</f>
        <v>100</v>
      </c>
      <c r="R20" s="15">
        <f>L20+O20+I20</f>
        <v>295.10000000000002</v>
      </c>
      <c r="S20" s="15">
        <f>J20+M20+P20</f>
        <v>295.10000000000002</v>
      </c>
      <c r="T20" s="15">
        <f>S20/R20*100</f>
        <v>100</v>
      </c>
      <c r="U20" s="16">
        <v>147.6</v>
      </c>
      <c r="V20" s="16">
        <v>147.6</v>
      </c>
      <c r="W20" s="16">
        <f>V20/U20*100</f>
        <v>100</v>
      </c>
      <c r="X20" s="16">
        <v>147.6</v>
      </c>
      <c r="Y20" s="16">
        <v>147.6</v>
      </c>
      <c r="Z20" s="16">
        <f>Y20/X20*100</f>
        <v>100</v>
      </c>
      <c r="AA20" s="16">
        <v>147.5</v>
      </c>
      <c r="AB20" s="16">
        <v>147.5</v>
      </c>
      <c r="AC20" s="16">
        <f>AB20/AA20*100</f>
        <v>100</v>
      </c>
      <c r="AD20" s="15">
        <f>R20+U20+X20+AA20</f>
        <v>737.80000000000007</v>
      </c>
      <c r="AE20" s="15">
        <f>S20+V20+Y20+AB20</f>
        <v>737.80000000000007</v>
      </c>
      <c r="AF20" s="15">
        <f>AE20/AD20*100</f>
        <v>100</v>
      </c>
      <c r="AG20" s="16">
        <v>147.6</v>
      </c>
      <c r="AH20" s="16">
        <v>147.6</v>
      </c>
      <c r="AI20" s="16">
        <f>AH20/AG20*100</f>
        <v>100</v>
      </c>
      <c r="AJ20" s="16">
        <v>147.6</v>
      </c>
      <c r="AK20" s="16">
        <v>147.6</v>
      </c>
      <c r="AL20" s="16">
        <f>AK20/AJ20*100</f>
        <v>100</v>
      </c>
      <c r="AM20" s="16">
        <v>147.5</v>
      </c>
      <c r="AN20" s="16">
        <v>147.5</v>
      </c>
      <c r="AO20" s="16">
        <f>AN20/AM20*100</f>
        <v>100</v>
      </c>
      <c r="AP20" s="15">
        <f>AD20+AG20+AJ20+AM20</f>
        <v>1180.5</v>
      </c>
      <c r="AQ20" s="15">
        <f>AE20+AH20+AK20+AN20</f>
        <v>1180.5</v>
      </c>
      <c r="AR20" s="15">
        <f>AQ20/AP20*100</f>
        <v>100</v>
      </c>
      <c r="AS20" s="16">
        <v>147.6</v>
      </c>
      <c r="AT20" s="16">
        <v>147.6</v>
      </c>
      <c r="AU20" s="16">
        <v>100</v>
      </c>
      <c r="AV20" s="16">
        <v>147.6</v>
      </c>
      <c r="AW20" s="16">
        <v>147.6</v>
      </c>
      <c r="AX20" s="16">
        <v>100</v>
      </c>
      <c r="AY20" s="16">
        <v>295.10000000000002</v>
      </c>
      <c r="AZ20" s="16">
        <v>295.10000000000002</v>
      </c>
      <c r="BA20" s="16">
        <v>100</v>
      </c>
      <c r="BB20" s="68"/>
      <c r="BC20" s="50"/>
    </row>
    <row r="21" spans="1:55" s="10" customFormat="1" ht="20.25" customHeight="1">
      <c r="A21" s="66" t="s">
        <v>55</v>
      </c>
      <c r="B21" s="70" t="s">
        <v>86</v>
      </c>
      <c r="C21" s="66" t="s">
        <v>79</v>
      </c>
      <c r="D21" s="67">
        <v>2</v>
      </c>
      <c r="E21" s="71" t="s">
        <v>53</v>
      </c>
      <c r="F21" s="15">
        <f>SUM(F22:F24)</f>
        <v>0</v>
      </c>
      <c r="G21" s="15">
        <f>SUM(G22:G24)</f>
        <v>0</v>
      </c>
      <c r="H21" s="15">
        <f>SUM(H22:H24)</f>
        <v>0</v>
      </c>
      <c r="I21" s="16">
        <f t="shared" ref="I21:AF21" si="1">SUM(I23:I24)</f>
        <v>0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6">
        <f t="shared" si="1"/>
        <v>0</v>
      </c>
      <c r="O21" s="16">
        <f t="shared" si="1"/>
        <v>0</v>
      </c>
      <c r="P21" s="16">
        <f t="shared" si="1"/>
        <v>0</v>
      </c>
      <c r="Q21" s="16">
        <f t="shared" si="1"/>
        <v>0</v>
      </c>
      <c r="R21" s="15">
        <f t="shared" si="1"/>
        <v>0</v>
      </c>
      <c r="S21" s="15">
        <f t="shared" si="1"/>
        <v>0</v>
      </c>
      <c r="T21" s="15">
        <f t="shared" si="1"/>
        <v>0</v>
      </c>
      <c r="U21" s="16">
        <f t="shared" si="1"/>
        <v>0</v>
      </c>
      <c r="V21" s="16">
        <f t="shared" si="1"/>
        <v>0</v>
      </c>
      <c r="W21" s="16">
        <f t="shared" si="1"/>
        <v>0</v>
      </c>
      <c r="X21" s="16">
        <f t="shared" si="1"/>
        <v>0</v>
      </c>
      <c r="Y21" s="16">
        <f t="shared" si="1"/>
        <v>0</v>
      </c>
      <c r="Z21" s="16">
        <f t="shared" si="1"/>
        <v>0</v>
      </c>
      <c r="AA21" s="16">
        <f t="shared" si="1"/>
        <v>0</v>
      </c>
      <c r="AB21" s="16">
        <f t="shared" si="1"/>
        <v>0</v>
      </c>
      <c r="AC21" s="16">
        <f t="shared" si="1"/>
        <v>0</v>
      </c>
      <c r="AD21" s="15">
        <f t="shared" si="1"/>
        <v>0</v>
      </c>
      <c r="AE21" s="15">
        <f t="shared" si="1"/>
        <v>0</v>
      </c>
      <c r="AF21" s="15">
        <f t="shared" si="1"/>
        <v>0</v>
      </c>
      <c r="AG21" s="16">
        <f t="shared" ref="AG21:BA21" si="2">SUM(AG22:AG24)</f>
        <v>0</v>
      </c>
      <c r="AH21" s="16">
        <f t="shared" si="2"/>
        <v>0</v>
      </c>
      <c r="AI21" s="16">
        <f t="shared" si="2"/>
        <v>0</v>
      </c>
      <c r="AJ21" s="16">
        <f t="shared" si="2"/>
        <v>0</v>
      </c>
      <c r="AK21" s="16">
        <f t="shared" si="2"/>
        <v>0</v>
      </c>
      <c r="AL21" s="16">
        <f t="shared" si="2"/>
        <v>0</v>
      </c>
      <c r="AM21" s="16">
        <f t="shared" si="2"/>
        <v>0</v>
      </c>
      <c r="AN21" s="16">
        <f t="shared" si="2"/>
        <v>0</v>
      </c>
      <c r="AO21" s="16">
        <f t="shared" si="2"/>
        <v>0</v>
      </c>
      <c r="AP21" s="15">
        <f t="shared" si="2"/>
        <v>0</v>
      </c>
      <c r="AQ21" s="15">
        <f t="shared" si="2"/>
        <v>0</v>
      </c>
      <c r="AR21" s="15">
        <f t="shared" si="2"/>
        <v>0</v>
      </c>
      <c r="AS21" s="16">
        <f t="shared" si="2"/>
        <v>0</v>
      </c>
      <c r="AT21" s="16">
        <f t="shared" si="2"/>
        <v>0</v>
      </c>
      <c r="AU21" s="16">
        <f t="shared" si="2"/>
        <v>0</v>
      </c>
      <c r="AV21" s="16">
        <f t="shared" si="2"/>
        <v>0</v>
      </c>
      <c r="AW21" s="16">
        <f t="shared" si="2"/>
        <v>0</v>
      </c>
      <c r="AX21" s="16">
        <f t="shared" si="2"/>
        <v>0</v>
      </c>
      <c r="AY21" s="16">
        <f t="shared" si="2"/>
        <v>0</v>
      </c>
      <c r="AZ21" s="16">
        <f t="shared" si="2"/>
        <v>0</v>
      </c>
      <c r="BA21" s="16">
        <f t="shared" si="2"/>
        <v>0</v>
      </c>
      <c r="BB21" s="92" t="s">
        <v>108</v>
      </c>
      <c r="BC21" s="51"/>
    </row>
    <row r="22" spans="1:55" s="10" customFormat="1" ht="17.25" customHeight="1">
      <c r="A22" s="66"/>
      <c r="B22" s="70"/>
      <c r="C22" s="66"/>
      <c r="D22" s="67"/>
      <c r="E22" s="71"/>
      <c r="F22" s="15">
        <f t="shared" ref="F22:H23" si="3">AP22+AS22+AV22+AY22</f>
        <v>0</v>
      </c>
      <c r="G22" s="15">
        <f t="shared" si="3"/>
        <v>0</v>
      </c>
      <c r="H22" s="15">
        <f t="shared" si="3"/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5">
        <f t="shared" ref="R22:T23" si="4">I22+L22+O22</f>
        <v>0</v>
      </c>
      <c r="S22" s="15">
        <f t="shared" si="4"/>
        <v>0</v>
      </c>
      <c r="T22" s="15">
        <f t="shared" si="4"/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5">
        <f t="shared" ref="AD22:AF23" si="5">R22+U22+X22+AA22</f>
        <v>0</v>
      </c>
      <c r="AE22" s="15">
        <f t="shared" si="5"/>
        <v>0</v>
      </c>
      <c r="AF22" s="15">
        <f t="shared" si="5"/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5">
        <f t="shared" ref="AP22:AR23" si="6">AD22+AG22+AJ22+AM22</f>
        <v>0</v>
      </c>
      <c r="AQ22" s="15">
        <f t="shared" si="6"/>
        <v>0</v>
      </c>
      <c r="AR22" s="15">
        <f t="shared" si="6"/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93"/>
      <c r="BC22" s="51"/>
    </row>
    <row r="23" spans="1:55" s="10" customFormat="1" ht="14.4" customHeight="1">
      <c r="A23" s="66"/>
      <c r="B23" s="70"/>
      <c r="C23" s="66"/>
      <c r="D23" s="67"/>
      <c r="E23" s="71"/>
      <c r="F23" s="15">
        <f t="shared" si="3"/>
        <v>0</v>
      </c>
      <c r="G23" s="15">
        <f t="shared" si="3"/>
        <v>0</v>
      </c>
      <c r="H23" s="15">
        <f t="shared" si="3"/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5">
        <f t="shared" si="4"/>
        <v>0</v>
      </c>
      <c r="S23" s="15">
        <f t="shared" si="4"/>
        <v>0</v>
      </c>
      <c r="T23" s="15">
        <f t="shared" si="4"/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5">
        <f t="shared" si="5"/>
        <v>0</v>
      </c>
      <c r="AE23" s="15">
        <f t="shared" si="5"/>
        <v>0</v>
      </c>
      <c r="AF23" s="15">
        <f t="shared" si="5"/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5">
        <f t="shared" si="6"/>
        <v>0</v>
      </c>
      <c r="AQ23" s="15">
        <f t="shared" si="6"/>
        <v>0</v>
      </c>
      <c r="AR23" s="15">
        <f t="shared" si="6"/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93"/>
      <c r="BC23" s="51"/>
    </row>
    <row r="24" spans="1:55" s="10" customFormat="1" ht="14.4" customHeight="1">
      <c r="A24" s="66"/>
      <c r="B24" s="70"/>
      <c r="C24" s="66"/>
      <c r="D24" s="67"/>
      <c r="E24" s="71"/>
      <c r="F24" s="15">
        <v>0</v>
      </c>
      <c r="G24" s="15">
        <v>0</v>
      </c>
      <c r="H24" s="15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5">
        <f>I24+L24+O24</f>
        <v>0</v>
      </c>
      <c r="S24" s="15">
        <f>J24+M24+P24</f>
        <v>0</v>
      </c>
      <c r="T24" s="15">
        <v>0</v>
      </c>
      <c r="U24" s="16">
        <v>0</v>
      </c>
      <c r="V24" s="16">
        <v>0</v>
      </c>
      <c r="W24" s="24">
        <v>0</v>
      </c>
      <c r="X24" s="16">
        <v>0</v>
      </c>
      <c r="Y24" s="16">
        <v>0</v>
      </c>
      <c r="Z24" s="24">
        <v>0</v>
      </c>
      <c r="AA24" s="16">
        <v>0</v>
      </c>
      <c r="AB24" s="16">
        <v>0</v>
      </c>
      <c r="AC24" s="24">
        <v>0</v>
      </c>
      <c r="AD24" s="15">
        <f>R24+U24+X24+AA24</f>
        <v>0</v>
      </c>
      <c r="AE24" s="15">
        <f>S24+V24+Y24+AB24</f>
        <v>0</v>
      </c>
      <c r="AF24" s="15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5">
        <v>0</v>
      </c>
      <c r="AQ24" s="15">
        <f>AE24+AH24+AK24+AN24</f>
        <v>0</v>
      </c>
      <c r="AR24" s="15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94"/>
      <c r="BC24" s="51"/>
    </row>
    <row r="25" spans="1:55" s="10" customFormat="1" ht="17.25" customHeight="1">
      <c r="A25" s="66" t="s">
        <v>54</v>
      </c>
      <c r="B25" s="65" t="s">
        <v>87</v>
      </c>
      <c r="C25" s="66" t="s">
        <v>79</v>
      </c>
      <c r="D25" s="67">
        <v>8</v>
      </c>
      <c r="E25" s="71" t="s">
        <v>53</v>
      </c>
      <c r="F25" s="15">
        <f>SUM(F26:F28)</f>
        <v>0</v>
      </c>
      <c r="G25" s="15">
        <f>SUM(G26:G28)</f>
        <v>0</v>
      </c>
      <c r="H25" s="15">
        <f>SUM(H26:H28)</f>
        <v>0</v>
      </c>
      <c r="I25" s="16">
        <f t="shared" ref="I25:AF25" si="7">SUM(I27:I28)</f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  <c r="R25" s="15">
        <f t="shared" si="7"/>
        <v>0</v>
      </c>
      <c r="S25" s="15">
        <f t="shared" si="7"/>
        <v>0</v>
      </c>
      <c r="T25" s="15">
        <f t="shared" si="7"/>
        <v>0</v>
      </c>
      <c r="U25" s="16">
        <f t="shared" si="7"/>
        <v>0</v>
      </c>
      <c r="V25" s="16">
        <f t="shared" si="7"/>
        <v>0</v>
      </c>
      <c r="W25" s="16">
        <f t="shared" si="7"/>
        <v>0</v>
      </c>
      <c r="X25" s="16">
        <f t="shared" si="7"/>
        <v>0</v>
      </c>
      <c r="Y25" s="16">
        <f t="shared" si="7"/>
        <v>0</v>
      </c>
      <c r="Z25" s="16">
        <f t="shared" si="7"/>
        <v>0</v>
      </c>
      <c r="AA25" s="16">
        <f t="shared" si="7"/>
        <v>0</v>
      </c>
      <c r="AB25" s="16">
        <f t="shared" si="7"/>
        <v>0</v>
      </c>
      <c r="AC25" s="16">
        <f t="shared" si="7"/>
        <v>0</v>
      </c>
      <c r="AD25" s="15">
        <f t="shared" si="7"/>
        <v>0</v>
      </c>
      <c r="AE25" s="15">
        <f t="shared" si="7"/>
        <v>0</v>
      </c>
      <c r="AF25" s="15">
        <f t="shared" si="7"/>
        <v>0</v>
      </c>
      <c r="AG25" s="16">
        <f t="shared" ref="AG25:BA25" si="8">SUM(AG26:AG28)</f>
        <v>0</v>
      </c>
      <c r="AH25" s="16">
        <f t="shared" si="8"/>
        <v>0</v>
      </c>
      <c r="AI25" s="16">
        <f t="shared" si="8"/>
        <v>0</v>
      </c>
      <c r="AJ25" s="16">
        <f t="shared" si="8"/>
        <v>0</v>
      </c>
      <c r="AK25" s="16">
        <f t="shared" si="8"/>
        <v>0</v>
      </c>
      <c r="AL25" s="16">
        <f t="shared" si="8"/>
        <v>0</v>
      </c>
      <c r="AM25" s="16">
        <f t="shared" si="8"/>
        <v>0</v>
      </c>
      <c r="AN25" s="16">
        <f t="shared" si="8"/>
        <v>0</v>
      </c>
      <c r="AO25" s="16">
        <f t="shared" si="8"/>
        <v>0</v>
      </c>
      <c r="AP25" s="15">
        <f t="shared" si="8"/>
        <v>0</v>
      </c>
      <c r="AQ25" s="15">
        <f t="shared" si="8"/>
        <v>0</v>
      </c>
      <c r="AR25" s="15">
        <f t="shared" si="8"/>
        <v>0</v>
      </c>
      <c r="AS25" s="16">
        <f t="shared" si="8"/>
        <v>0</v>
      </c>
      <c r="AT25" s="16">
        <f t="shared" si="8"/>
        <v>0</v>
      </c>
      <c r="AU25" s="16">
        <f t="shared" si="8"/>
        <v>0</v>
      </c>
      <c r="AV25" s="16">
        <f t="shared" si="8"/>
        <v>0</v>
      </c>
      <c r="AW25" s="16">
        <f t="shared" si="8"/>
        <v>0</v>
      </c>
      <c r="AX25" s="16">
        <f t="shared" si="8"/>
        <v>0</v>
      </c>
      <c r="AY25" s="16">
        <f t="shared" si="8"/>
        <v>0</v>
      </c>
      <c r="AZ25" s="16">
        <f t="shared" si="8"/>
        <v>0</v>
      </c>
      <c r="BA25" s="16">
        <f t="shared" si="8"/>
        <v>0</v>
      </c>
      <c r="BB25" s="92" t="s">
        <v>116</v>
      </c>
      <c r="BC25" s="51"/>
    </row>
    <row r="26" spans="1:55" s="10" customFormat="1" ht="18" customHeight="1">
      <c r="A26" s="66"/>
      <c r="B26" s="65"/>
      <c r="C26" s="66"/>
      <c r="D26" s="67"/>
      <c r="E26" s="71"/>
      <c r="F26" s="15">
        <f t="shared" ref="F26:H27" si="9">AP26+AS26+AV26+AY26</f>
        <v>0</v>
      </c>
      <c r="G26" s="15">
        <f t="shared" si="9"/>
        <v>0</v>
      </c>
      <c r="H26" s="15">
        <f t="shared" si="9"/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5">
        <f t="shared" ref="R26:T27" si="10">I26+L26+O26</f>
        <v>0</v>
      </c>
      <c r="S26" s="15">
        <f t="shared" si="10"/>
        <v>0</v>
      </c>
      <c r="T26" s="15">
        <f t="shared" si="10"/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5">
        <f t="shared" ref="AD26:AF27" si="11">R26+U26+X26+AA26</f>
        <v>0</v>
      </c>
      <c r="AE26" s="15">
        <f t="shared" si="11"/>
        <v>0</v>
      </c>
      <c r="AF26" s="15">
        <f t="shared" si="11"/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5">
        <f t="shared" ref="AP26:AR27" si="12">AD26+AG26+AJ26+AM26</f>
        <v>0</v>
      </c>
      <c r="AQ26" s="15">
        <f t="shared" si="12"/>
        <v>0</v>
      </c>
      <c r="AR26" s="15">
        <f t="shared" si="12"/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03"/>
      <c r="BC26" s="51"/>
    </row>
    <row r="27" spans="1:55" s="10" customFormat="1" ht="15.75" customHeight="1">
      <c r="A27" s="66"/>
      <c r="B27" s="65"/>
      <c r="C27" s="66"/>
      <c r="D27" s="67"/>
      <c r="E27" s="71"/>
      <c r="F27" s="15">
        <f t="shared" si="9"/>
        <v>0</v>
      </c>
      <c r="G27" s="15">
        <f t="shared" si="9"/>
        <v>0</v>
      </c>
      <c r="H27" s="15">
        <f t="shared" si="9"/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5">
        <f t="shared" si="10"/>
        <v>0</v>
      </c>
      <c r="S27" s="15">
        <f t="shared" si="10"/>
        <v>0</v>
      </c>
      <c r="T27" s="15">
        <f t="shared" si="10"/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5">
        <f t="shared" si="11"/>
        <v>0</v>
      </c>
      <c r="AE27" s="15">
        <f t="shared" si="11"/>
        <v>0</v>
      </c>
      <c r="AF27" s="15">
        <f t="shared" si="11"/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5">
        <f t="shared" si="12"/>
        <v>0</v>
      </c>
      <c r="AQ27" s="15">
        <f t="shared" si="12"/>
        <v>0</v>
      </c>
      <c r="AR27" s="15">
        <f t="shared" si="12"/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03"/>
      <c r="BC27" s="51"/>
    </row>
    <row r="28" spans="1:55" s="10" customFormat="1" ht="17.25" customHeight="1">
      <c r="A28" s="66"/>
      <c r="B28" s="65"/>
      <c r="C28" s="66"/>
      <c r="D28" s="67"/>
      <c r="E28" s="71"/>
      <c r="F28" s="15">
        <v>0</v>
      </c>
      <c r="G28" s="15">
        <v>0</v>
      </c>
      <c r="H28" s="15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5">
        <v>0</v>
      </c>
      <c r="S28" s="15">
        <v>0</v>
      </c>
      <c r="T28" s="15">
        <v>0</v>
      </c>
      <c r="U28" s="16">
        <v>0</v>
      </c>
      <c r="V28" s="16">
        <v>0</v>
      </c>
      <c r="W28" s="24">
        <v>0</v>
      </c>
      <c r="X28" s="16">
        <v>0</v>
      </c>
      <c r="Y28" s="16">
        <v>0</v>
      </c>
      <c r="Z28" s="24">
        <v>0</v>
      </c>
      <c r="AA28" s="16">
        <v>0</v>
      </c>
      <c r="AB28" s="16">
        <v>0</v>
      </c>
      <c r="AC28" s="24">
        <v>0</v>
      </c>
      <c r="AD28" s="15">
        <v>0</v>
      </c>
      <c r="AE28" s="15">
        <v>0</v>
      </c>
      <c r="AF28" s="15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5">
        <v>0</v>
      </c>
      <c r="AQ28" s="15">
        <v>0</v>
      </c>
      <c r="AR28" s="15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04"/>
      <c r="BC28" s="51"/>
    </row>
    <row r="29" spans="1:55" s="10" customFormat="1" ht="16.8" customHeight="1">
      <c r="A29" s="66" t="s">
        <v>56</v>
      </c>
      <c r="B29" s="65" t="s">
        <v>88</v>
      </c>
      <c r="C29" s="66" t="s">
        <v>79</v>
      </c>
      <c r="D29" s="67">
        <v>8</v>
      </c>
      <c r="E29" s="71" t="s">
        <v>53</v>
      </c>
      <c r="F29" s="15">
        <f>SUM(F30:F31)</f>
        <v>0</v>
      </c>
      <c r="G29" s="15">
        <f>SUM(G30:G31)</f>
        <v>0</v>
      </c>
      <c r="H29" s="15">
        <f>SUM(H30:H31)</f>
        <v>0</v>
      </c>
      <c r="I29" s="16">
        <f t="shared" ref="I29:AF29" si="13">SUM(I31:I31)</f>
        <v>0</v>
      </c>
      <c r="J29" s="16">
        <f t="shared" si="13"/>
        <v>0</v>
      </c>
      <c r="K29" s="16">
        <f t="shared" si="13"/>
        <v>0</v>
      </c>
      <c r="L29" s="16">
        <f t="shared" si="13"/>
        <v>0</v>
      </c>
      <c r="M29" s="16">
        <f t="shared" si="13"/>
        <v>0</v>
      </c>
      <c r="N29" s="16">
        <f t="shared" si="13"/>
        <v>0</v>
      </c>
      <c r="O29" s="16">
        <f t="shared" si="13"/>
        <v>0</v>
      </c>
      <c r="P29" s="16">
        <f t="shared" si="13"/>
        <v>0</v>
      </c>
      <c r="Q29" s="16">
        <f t="shared" si="13"/>
        <v>0</v>
      </c>
      <c r="R29" s="15">
        <f t="shared" si="13"/>
        <v>0</v>
      </c>
      <c r="S29" s="15">
        <f t="shared" si="13"/>
        <v>0</v>
      </c>
      <c r="T29" s="15">
        <f t="shared" si="13"/>
        <v>0</v>
      </c>
      <c r="U29" s="16">
        <f t="shared" si="13"/>
        <v>0</v>
      </c>
      <c r="V29" s="16">
        <f t="shared" si="13"/>
        <v>0</v>
      </c>
      <c r="W29" s="16">
        <f t="shared" si="13"/>
        <v>0</v>
      </c>
      <c r="X29" s="16">
        <f t="shared" si="13"/>
        <v>0</v>
      </c>
      <c r="Y29" s="16">
        <f t="shared" si="13"/>
        <v>0</v>
      </c>
      <c r="Z29" s="16">
        <f t="shared" si="13"/>
        <v>0</v>
      </c>
      <c r="AA29" s="16">
        <f t="shared" si="13"/>
        <v>0</v>
      </c>
      <c r="AB29" s="16">
        <f t="shared" si="13"/>
        <v>0</v>
      </c>
      <c r="AC29" s="16">
        <f t="shared" si="13"/>
        <v>0</v>
      </c>
      <c r="AD29" s="15">
        <f t="shared" si="13"/>
        <v>0</v>
      </c>
      <c r="AE29" s="15">
        <f t="shared" si="13"/>
        <v>0</v>
      </c>
      <c r="AF29" s="15">
        <f t="shared" si="13"/>
        <v>0</v>
      </c>
      <c r="AG29" s="16">
        <f t="shared" ref="AG29:BA29" si="14">SUM(AG30:AG31)</f>
        <v>0</v>
      </c>
      <c r="AH29" s="16">
        <f t="shared" si="14"/>
        <v>0</v>
      </c>
      <c r="AI29" s="16">
        <f t="shared" si="14"/>
        <v>0</v>
      </c>
      <c r="AJ29" s="16">
        <f t="shared" si="14"/>
        <v>0</v>
      </c>
      <c r="AK29" s="16">
        <f t="shared" si="14"/>
        <v>0</v>
      </c>
      <c r="AL29" s="16">
        <f t="shared" si="14"/>
        <v>0</v>
      </c>
      <c r="AM29" s="16">
        <f t="shared" si="14"/>
        <v>0</v>
      </c>
      <c r="AN29" s="16">
        <f t="shared" si="14"/>
        <v>0</v>
      </c>
      <c r="AO29" s="16">
        <f t="shared" si="14"/>
        <v>0</v>
      </c>
      <c r="AP29" s="15">
        <f t="shared" si="14"/>
        <v>0</v>
      </c>
      <c r="AQ29" s="15">
        <f t="shared" si="14"/>
        <v>0</v>
      </c>
      <c r="AR29" s="15">
        <f t="shared" si="14"/>
        <v>0</v>
      </c>
      <c r="AS29" s="16">
        <f t="shared" si="14"/>
        <v>0</v>
      </c>
      <c r="AT29" s="16">
        <f t="shared" si="14"/>
        <v>0</v>
      </c>
      <c r="AU29" s="16">
        <f t="shared" si="14"/>
        <v>0</v>
      </c>
      <c r="AV29" s="16">
        <f t="shared" si="14"/>
        <v>0</v>
      </c>
      <c r="AW29" s="16">
        <f t="shared" si="14"/>
        <v>0</v>
      </c>
      <c r="AX29" s="16">
        <f t="shared" si="14"/>
        <v>0</v>
      </c>
      <c r="AY29" s="16">
        <f t="shared" si="14"/>
        <v>0</v>
      </c>
      <c r="AZ29" s="16">
        <f t="shared" si="14"/>
        <v>0</v>
      </c>
      <c r="BA29" s="16">
        <f t="shared" si="14"/>
        <v>0</v>
      </c>
      <c r="BB29" s="92" t="s">
        <v>117</v>
      </c>
      <c r="BC29" s="51"/>
    </row>
    <row r="30" spans="1:55" s="10" customFormat="1" ht="17.399999999999999" customHeight="1">
      <c r="A30" s="66"/>
      <c r="B30" s="65"/>
      <c r="C30" s="66"/>
      <c r="D30" s="67"/>
      <c r="E30" s="71"/>
      <c r="F30" s="15">
        <f t="shared" ref="F30:H30" si="15">AP30+AS30+AV30+AY30</f>
        <v>0</v>
      </c>
      <c r="G30" s="15">
        <f t="shared" si="15"/>
        <v>0</v>
      </c>
      <c r="H30" s="15">
        <f t="shared" si="15"/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5">
        <f t="shared" ref="R30:T30" si="16">I30+L30+O30</f>
        <v>0</v>
      </c>
      <c r="S30" s="15">
        <f t="shared" si="16"/>
        <v>0</v>
      </c>
      <c r="T30" s="15">
        <f t="shared" si="16"/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5">
        <f t="shared" ref="AD30:AF30" si="17">R30+U30+X30+AA30</f>
        <v>0</v>
      </c>
      <c r="AE30" s="15">
        <f t="shared" si="17"/>
        <v>0</v>
      </c>
      <c r="AF30" s="15">
        <f t="shared" si="17"/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5">
        <f t="shared" ref="AP30:AR30" si="18">AD30+AG30+AJ30+AM30</f>
        <v>0</v>
      </c>
      <c r="AQ30" s="15">
        <f t="shared" si="18"/>
        <v>0</v>
      </c>
      <c r="AR30" s="15">
        <f t="shared" si="18"/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93"/>
      <c r="BC30" s="51"/>
    </row>
    <row r="31" spans="1:55" s="10" customFormat="1" ht="17.399999999999999" customHeight="1">
      <c r="A31" s="66"/>
      <c r="B31" s="65"/>
      <c r="C31" s="66"/>
      <c r="D31" s="67"/>
      <c r="E31" s="71"/>
      <c r="F31" s="15">
        <f>AP31+AS31+AV31+AY31</f>
        <v>0</v>
      </c>
      <c r="G31" s="15">
        <f>AQ31+AT31+AW31+AZ31</f>
        <v>0</v>
      </c>
      <c r="H31" s="15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5">
        <v>0</v>
      </c>
      <c r="S31" s="15">
        <v>0</v>
      </c>
      <c r="T31" s="15">
        <v>0</v>
      </c>
      <c r="U31" s="16">
        <v>0</v>
      </c>
      <c r="V31" s="16">
        <v>0</v>
      </c>
      <c r="W31" s="24">
        <v>0</v>
      </c>
      <c r="X31" s="16">
        <v>0</v>
      </c>
      <c r="Y31" s="16">
        <v>0</v>
      </c>
      <c r="Z31" s="24">
        <v>0</v>
      </c>
      <c r="AA31" s="16">
        <v>0</v>
      </c>
      <c r="AB31" s="16">
        <v>0</v>
      </c>
      <c r="AC31" s="24">
        <v>0</v>
      </c>
      <c r="AD31" s="15">
        <v>0</v>
      </c>
      <c r="AE31" s="15">
        <v>0</v>
      </c>
      <c r="AF31" s="15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5">
        <v>0</v>
      </c>
      <c r="AQ31" s="15">
        <v>0</v>
      </c>
      <c r="AR31" s="15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93"/>
      <c r="BC31" s="51"/>
    </row>
    <row r="32" spans="1:55" s="10" customFormat="1" ht="15.6" customHeight="1">
      <c r="A32" s="66"/>
      <c r="B32" s="65"/>
      <c r="C32" s="66"/>
      <c r="D32" s="67"/>
      <c r="E32" s="71"/>
      <c r="F32" s="15">
        <v>0</v>
      </c>
      <c r="G32" s="15">
        <v>0</v>
      </c>
      <c r="H32" s="15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5">
        <v>0</v>
      </c>
      <c r="S32" s="15">
        <v>0</v>
      </c>
      <c r="T32" s="15">
        <v>0</v>
      </c>
      <c r="U32" s="16">
        <v>0</v>
      </c>
      <c r="V32" s="16">
        <v>0</v>
      </c>
      <c r="W32" s="24">
        <v>0</v>
      </c>
      <c r="X32" s="16">
        <v>0</v>
      </c>
      <c r="Y32" s="16">
        <v>0</v>
      </c>
      <c r="Z32" s="24">
        <v>0</v>
      </c>
      <c r="AA32" s="16">
        <v>0</v>
      </c>
      <c r="AB32" s="16">
        <v>0</v>
      </c>
      <c r="AC32" s="24">
        <v>0</v>
      </c>
      <c r="AD32" s="15">
        <v>0</v>
      </c>
      <c r="AE32" s="15">
        <v>0</v>
      </c>
      <c r="AF32" s="15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5">
        <v>0</v>
      </c>
      <c r="AQ32" s="15">
        <v>0</v>
      </c>
      <c r="AR32" s="15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/>
      <c r="AZ32" s="16">
        <v>0</v>
      </c>
      <c r="BA32" s="16">
        <v>0</v>
      </c>
      <c r="BB32" s="94"/>
      <c r="BC32" s="51"/>
    </row>
    <row r="33" spans="1:58" s="10" customFormat="1" ht="17.399999999999999" customHeight="1">
      <c r="A33" s="64" t="s">
        <v>57</v>
      </c>
      <c r="B33" s="65" t="s">
        <v>89</v>
      </c>
      <c r="C33" s="66" t="s">
        <v>79</v>
      </c>
      <c r="D33" s="67">
        <v>8.11</v>
      </c>
      <c r="E33" s="71" t="s">
        <v>53</v>
      </c>
      <c r="F33" s="15">
        <f>SUM(F34:F36)</f>
        <v>0</v>
      </c>
      <c r="G33" s="15">
        <f>SUM(G34:G36)</f>
        <v>0</v>
      </c>
      <c r="H33" s="15">
        <f>SUM(H34:H36)</f>
        <v>0</v>
      </c>
      <c r="I33" s="16">
        <f t="shared" ref="I33:AF33" si="19">SUM(I35:I36)</f>
        <v>0</v>
      </c>
      <c r="J33" s="16">
        <f t="shared" si="19"/>
        <v>0</v>
      </c>
      <c r="K33" s="16">
        <f t="shared" si="19"/>
        <v>0</v>
      </c>
      <c r="L33" s="16">
        <f t="shared" si="19"/>
        <v>0</v>
      </c>
      <c r="M33" s="16">
        <f t="shared" si="19"/>
        <v>0</v>
      </c>
      <c r="N33" s="16">
        <f t="shared" si="19"/>
        <v>0</v>
      </c>
      <c r="O33" s="16">
        <f t="shared" si="19"/>
        <v>0</v>
      </c>
      <c r="P33" s="16">
        <f t="shared" si="19"/>
        <v>0</v>
      </c>
      <c r="Q33" s="16">
        <f t="shared" si="19"/>
        <v>0</v>
      </c>
      <c r="R33" s="15">
        <f t="shared" si="19"/>
        <v>0</v>
      </c>
      <c r="S33" s="15">
        <f t="shared" si="19"/>
        <v>0</v>
      </c>
      <c r="T33" s="15">
        <f t="shared" si="19"/>
        <v>0</v>
      </c>
      <c r="U33" s="16">
        <f t="shared" si="19"/>
        <v>0</v>
      </c>
      <c r="V33" s="16">
        <f t="shared" si="19"/>
        <v>0</v>
      </c>
      <c r="W33" s="16">
        <f t="shared" si="19"/>
        <v>0</v>
      </c>
      <c r="X33" s="16">
        <f t="shared" si="19"/>
        <v>0</v>
      </c>
      <c r="Y33" s="16">
        <f t="shared" si="19"/>
        <v>0</v>
      </c>
      <c r="Z33" s="16">
        <f t="shared" si="19"/>
        <v>0</v>
      </c>
      <c r="AA33" s="16">
        <f t="shared" si="19"/>
        <v>0</v>
      </c>
      <c r="AB33" s="16">
        <f t="shared" si="19"/>
        <v>0</v>
      </c>
      <c r="AC33" s="16">
        <f t="shared" si="19"/>
        <v>0</v>
      </c>
      <c r="AD33" s="15">
        <f t="shared" si="19"/>
        <v>0</v>
      </c>
      <c r="AE33" s="15">
        <f t="shared" si="19"/>
        <v>0</v>
      </c>
      <c r="AF33" s="15">
        <f t="shared" si="19"/>
        <v>0</v>
      </c>
      <c r="AG33" s="16">
        <f t="shared" ref="AG33:BA33" si="20">SUM(AG34:AG36)</f>
        <v>0</v>
      </c>
      <c r="AH33" s="16">
        <f t="shared" si="20"/>
        <v>0</v>
      </c>
      <c r="AI33" s="16">
        <f t="shared" si="20"/>
        <v>0</v>
      </c>
      <c r="AJ33" s="16">
        <f t="shared" si="20"/>
        <v>0</v>
      </c>
      <c r="AK33" s="16">
        <f t="shared" si="20"/>
        <v>0</v>
      </c>
      <c r="AL33" s="16">
        <f t="shared" si="20"/>
        <v>0</v>
      </c>
      <c r="AM33" s="16">
        <f t="shared" si="20"/>
        <v>0</v>
      </c>
      <c r="AN33" s="16">
        <f t="shared" si="20"/>
        <v>0</v>
      </c>
      <c r="AO33" s="16">
        <f t="shared" si="20"/>
        <v>0</v>
      </c>
      <c r="AP33" s="15">
        <f t="shared" si="20"/>
        <v>0</v>
      </c>
      <c r="AQ33" s="15">
        <f t="shared" si="20"/>
        <v>0</v>
      </c>
      <c r="AR33" s="15">
        <f t="shared" si="20"/>
        <v>0</v>
      </c>
      <c r="AS33" s="16">
        <f t="shared" si="20"/>
        <v>0</v>
      </c>
      <c r="AT33" s="16">
        <f t="shared" si="20"/>
        <v>0</v>
      </c>
      <c r="AU33" s="16">
        <f t="shared" si="20"/>
        <v>0</v>
      </c>
      <c r="AV33" s="16">
        <f t="shared" si="20"/>
        <v>0</v>
      </c>
      <c r="AW33" s="16">
        <f t="shared" si="20"/>
        <v>0</v>
      </c>
      <c r="AX33" s="16">
        <f t="shared" si="20"/>
        <v>0</v>
      </c>
      <c r="AY33" s="16">
        <f t="shared" si="20"/>
        <v>0</v>
      </c>
      <c r="AZ33" s="16">
        <f t="shared" si="20"/>
        <v>0</v>
      </c>
      <c r="BA33" s="16">
        <f t="shared" si="20"/>
        <v>0</v>
      </c>
      <c r="BB33" s="68" t="s">
        <v>119</v>
      </c>
      <c r="BC33" s="52"/>
    </row>
    <row r="34" spans="1:58" s="10" customFormat="1" ht="19.5" customHeight="1">
      <c r="A34" s="64"/>
      <c r="B34" s="65"/>
      <c r="C34" s="66"/>
      <c r="D34" s="67"/>
      <c r="E34" s="71"/>
      <c r="F34" s="15">
        <f t="shared" ref="F34:H35" si="21">AP34+AS34+AV34+AY34</f>
        <v>0</v>
      </c>
      <c r="G34" s="15">
        <f t="shared" si="21"/>
        <v>0</v>
      </c>
      <c r="H34" s="15">
        <f t="shared" si="21"/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5">
        <f t="shared" ref="R34:T35" si="22">I34+L34+O34</f>
        <v>0</v>
      </c>
      <c r="S34" s="15">
        <f t="shared" si="22"/>
        <v>0</v>
      </c>
      <c r="T34" s="15">
        <f t="shared" si="22"/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5">
        <f t="shared" ref="AD34:AF35" si="23">R34+U34+X34+AA34</f>
        <v>0</v>
      </c>
      <c r="AE34" s="15">
        <f t="shared" si="23"/>
        <v>0</v>
      </c>
      <c r="AF34" s="15">
        <f t="shared" si="23"/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5">
        <f t="shared" ref="AP34:AR35" si="24">AD34+AG34+AJ34+AM34</f>
        <v>0</v>
      </c>
      <c r="AQ34" s="15">
        <f t="shared" si="24"/>
        <v>0</v>
      </c>
      <c r="AR34" s="15">
        <f t="shared" si="24"/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72"/>
      <c r="BC34" s="53"/>
    </row>
    <row r="35" spans="1:58" s="10" customFormat="1" ht="19.2" customHeight="1">
      <c r="A35" s="64"/>
      <c r="B35" s="65"/>
      <c r="C35" s="66"/>
      <c r="D35" s="67"/>
      <c r="E35" s="71"/>
      <c r="F35" s="15">
        <f t="shared" si="21"/>
        <v>0</v>
      </c>
      <c r="G35" s="15">
        <f t="shared" si="21"/>
        <v>0</v>
      </c>
      <c r="H35" s="15">
        <f t="shared" si="21"/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5">
        <f t="shared" si="22"/>
        <v>0</v>
      </c>
      <c r="S35" s="15">
        <f t="shared" si="22"/>
        <v>0</v>
      </c>
      <c r="T35" s="15">
        <f t="shared" si="22"/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5">
        <f t="shared" si="23"/>
        <v>0</v>
      </c>
      <c r="AE35" s="15">
        <f t="shared" si="23"/>
        <v>0</v>
      </c>
      <c r="AF35" s="15">
        <f t="shared" si="23"/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5">
        <f t="shared" si="24"/>
        <v>0</v>
      </c>
      <c r="AQ35" s="15">
        <f t="shared" si="24"/>
        <v>0</v>
      </c>
      <c r="AR35" s="15">
        <f t="shared" si="24"/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72"/>
      <c r="BC35" s="53"/>
    </row>
    <row r="36" spans="1:58" s="10" customFormat="1" ht="19.2" customHeight="1">
      <c r="A36" s="64"/>
      <c r="B36" s="65"/>
      <c r="C36" s="66"/>
      <c r="D36" s="67"/>
      <c r="E36" s="71"/>
      <c r="F36" s="15">
        <v>0</v>
      </c>
      <c r="G36" s="15">
        <v>0</v>
      </c>
      <c r="H36" s="15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5">
        <v>0</v>
      </c>
      <c r="S36" s="15">
        <v>0</v>
      </c>
      <c r="T36" s="15">
        <v>0</v>
      </c>
      <c r="U36" s="16">
        <v>0</v>
      </c>
      <c r="V36" s="16">
        <v>0</v>
      </c>
      <c r="W36" s="24">
        <v>0</v>
      </c>
      <c r="X36" s="16">
        <v>0</v>
      </c>
      <c r="Y36" s="16">
        <v>0</v>
      </c>
      <c r="Z36" s="24">
        <v>0</v>
      </c>
      <c r="AA36" s="16">
        <v>0</v>
      </c>
      <c r="AB36" s="16">
        <v>0</v>
      </c>
      <c r="AC36" s="24">
        <v>0</v>
      </c>
      <c r="AD36" s="15">
        <v>0</v>
      </c>
      <c r="AE36" s="15">
        <v>0</v>
      </c>
      <c r="AF36" s="15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5">
        <v>0</v>
      </c>
      <c r="AQ36" s="15">
        <v>0</v>
      </c>
      <c r="AR36" s="15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72"/>
      <c r="BC36" s="54"/>
    </row>
    <row r="37" spans="1:58" s="10" customFormat="1" ht="17.399999999999999" customHeight="1">
      <c r="A37" s="64" t="s">
        <v>58</v>
      </c>
      <c r="B37" s="65" t="s">
        <v>90</v>
      </c>
      <c r="C37" s="66" t="s">
        <v>79</v>
      </c>
      <c r="D37" s="67">
        <v>2</v>
      </c>
      <c r="E37" s="34" t="s">
        <v>15</v>
      </c>
      <c r="F37" s="15">
        <f>SUM(F38:F40)</f>
        <v>31458.1</v>
      </c>
      <c r="G37" s="15">
        <f>SUM(G38:G40)</f>
        <v>31152.699999999997</v>
      </c>
      <c r="H37" s="15">
        <f>SUM(H38:H40)</f>
        <v>99.029184852232007</v>
      </c>
      <c r="I37" s="16">
        <f t="shared" ref="I37:AF37" si="25">SUM(I39:I40)</f>
        <v>2175.5</v>
      </c>
      <c r="J37" s="16">
        <f t="shared" si="25"/>
        <v>383.8</v>
      </c>
      <c r="K37" s="16">
        <f t="shared" si="25"/>
        <v>17.641921397379914</v>
      </c>
      <c r="L37" s="16">
        <f t="shared" si="25"/>
        <v>2838.5</v>
      </c>
      <c r="M37" s="16">
        <f t="shared" si="25"/>
        <v>4316.2</v>
      </c>
      <c r="N37" s="16">
        <f t="shared" si="25"/>
        <v>152.05918618988903</v>
      </c>
      <c r="O37" s="16">
        <f t="shared" si="25"/>
        <v>2483</v>
      </c>
      <c r="P37" s="16">
        <f t="shared" si="25"/>
        <v>2795</v>
      </c>
      <c r="Q37" s="16">
        <f t="shared" si="25"/>
        <v>112.565445026178</v>
      </c>
      <c r="R37" s="15">
        <f t="shared" si="25"/>
        <v>7497</v>
      </c>
      <c r="S37" s="15">
        <f t="shared" si="25"/>
        <v>7495</v>
      </c>
      <c r="T37" s="15">
        <f t="shared" si="25"/>
        <v>99.973322662398289</v>
      </c>
      <c r="U37" s="16">
        <f t="shared" si="25"/>
        <v>3163.5</v>
      </c>
      <c r="V37" s="16">
        <f t="shared" si="25"/>
        <v>3223</v>
      </c>
      <c r="W37" s="16">
        <f t="shared" si="25"/>
        <v>101.88082819661768</v>
      </c>
      <c r="X37" s="16">
        <f t="shared" si="25"/>
        <v>2230.7000000000003</v>
      </c>
      <c r="Y37" s="16">
        <f t="shared" si="25"/>
        <v>2318.5</v>
      </c>
      <c r="Z37" s="16">
        <f t="shared" si="25"/>
        <v>103.93598422019991</v>
      </c>
      <c r="AA37" s="16">
        <f t="shared" si="25"/>
        <v>2389.8000000000002</v>
      </c>
      <c r="AB37" s="16">
        <f t="shared" si="25"/>
        <v>2244.5</v>
      </c>
      <c r="AC37" s="16">
        <f t="shared" si="25"/>
        <v>93.919993304879057</v>
      </c>
      <c r="AD37" s="15">
        <f t="shared" si="25"/>
        <v>15281</v>
      </c>
      <c r="AE37" s="15">
        <f t="shared" si="25"/>
        <v>15281</v>
      </c>
      <c r="AF37" s="15">
        <f t="shared" si="25"/>
        <v>100</v>
      </c>
      <c r="AG37" s="16">
        <f t="shared" ref="AG37:BA37" si="26">SUM(AG38:AG40)</f>
        <v>3690.7999999999997</v>
      </c>
      <c r="AH37" s="16">
        <f t="shared" si="26"/>
        <v>3513.1</v>
      </c>
      <c r="AI37" s="16">
        <f t="shared" si="26"/>
        <v>95.185325674650485</v>
      </c>
      <c r="AJ37" s="16">
        <f t="shared" si="26"/>
        <v>1900.8</v>
      </c>
      <c r="AK37" s="16">
        <f t="shared" si="26"/>
        <v>1923.7</v>
      </c>
      <c r="AL37" s="16">
        <f t="shared" si="26"/>
        <v>101.2047558922559</v>
      </c>
      <c r="AM37" s="16">
        <f t="shared" si="26"/>
        <v>1139</v>
      </c>
      <c r="AN37" s="16">
        <f t="shared" si="26"/>
        <v>985.7</v>
      </c>
      <c r="AO37" s="16">
        <f t="shared" si="26"/>
        <v>86.540825285338016</v>
      </c>
      <c r="AP37" s="15">
        <f t="shared" si="26"/>
        <v>22011.599999999999</v>
      </c>
      <c r="AQ37" s="15">
        <f t="shared" si="26"/>
        <v>21703.5</v>
      </c>
      <c r="AR37" s="15">
        <f t="shared" si="26"/>
        <v>98.600283486888742</v>
      </c>
      <c r="AS37" s="16">
        <f t="shared" si="26"/>
        <v>3604.4</v>
      </c>
      <c r="AT37" s="16">
        <f t="shared" si="26"/>
        <v>3119.2</v>
      </c>
      <c r="AU37" s="16">
        <f t="shared" si="26"/>
        <v>86.538674952835422</v>
      </c>
      <c r="AV37" s="16">
        <f t="shared" si="26"/>
        <v>1564.6</v>
      </c>
      <c r="AW37" s="16">
        <f t="shared" si="26"/>
        <v>1937.6</v>
      </c>
      <c r="AX37" s="16">
        <f t="shared" si="26"/>
        <v>123.83995909497636</v>
      </c>
      <c r="AY37" s="16">
        <f t="shared" si="26"/>
        <v>4277.5</v>
      </c>
      <c r="AZ37" s="16">
        <f t="shared" si="26"/>
        <v>4392.3999999999996</v>
      </c>
      <c r="BA37" s="16">
        <f t="shared" si="26"/>
        <v>102.68614845119812</v>
      </c>
      <c r="BB37" s="68" t="s">
        <v>109</v>
      </c>
      <c r="BC37" s="55" t="s">
        <v>103</v>
      </c>
    </row>
    <row r="38" spans="1:58" s="10" customFormat="1" ht="16.8" customHeight="1">
      <c r="A38" s="64"/>
      <c r="B38" s="65"/>
      <c r="C38" s="66"/>
      <c r="D38" s="67"/>
      <c r="E38" s="34" t="s">
        <v>18</v>
      </c>
      <c r="F38" s="15">
        <f t="shared" ref="F38:H39" si="27">AP38+AS38+AV38+AY38</f>
        <v>0</v>
      </c>
      <c r="G38" s="15">
        <f t="shared" si="27"/>
        <v>0</v>
      </c>
      <c r="H38" s="15">
        <f t="shared" si="27"/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5">
        <f t="shared" ref="R38:T39" si="28">I38+L38+O38</f>
        <v>0</v>
      </c>
      <c r="S38" s="15">
        <f t="shared" si="28"/>
        <v>0</v>
      </c>
      <c r="T38" s="15">
        <f t="shared" si="28"/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5">
        <f t="shared" ref="AD38:AF39" si="29">R38+U38+X38+AA38</f>
        <v>0</v>
      </c>
      <c r="AE38" s="15">
        <f t="shared" si="29"/>
        <v>0</v>
      </c>
      <c r="AF38" s="15">
        <f t="shared" si="29"/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5">
        <f t="shared" ref="AP38:AR39" si="30">AD38+AG38+AJ38+AM38</f>
        <v>0</v>
      </c>
      <c r="AQ38" s="15">
        <f t="shared" si="30"/>
        <v>0</v>
      </c>
      <c r="AR38" s="15">
        <f t="shared" si="30"/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72"/>
      <c r="BC38" s="56"/>
    </row>
    <row r="39" spans="1:58" s="10" customFormat="1" ht="16.8" customHeight="1">
      <c r="A39" s="64"/>
      <c r="B39" s="65"/>
      <c r="C39" s="66"/>
      <c r="D39" s="67"/>
      <c r="E39" s="35" t="s">
        <v>16</v>
      </c>
      <c r="F39" s="15">
        <f t="shared" si="27"/>
        <v>0</v>
      </c>
      <c r="G39" s="15">
        <f t="shared" si="27"/>
        <v>0</v>
      </c>
      <c r="H39" s="15">
        <f t="shared" si="27"/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5">
        <f t="shared" si="28"/>
        <v>0</v>
      </c>
      <c r="S39" s="15">
        <f t="shared" si="28"/>
        <v>0</v>
      </c>
      <c r="T39" s="15">
        <f t="shared" si="28"/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5">
        <f t="shared" si="29"/>
        <v>0</v>
      </c>
      <c r="AE39" s="15">
        <f t="shared" si="29"/>
        <v>0</v>
      </c>
      <c r="AF39" s="15">
        <f t="shared" si="29"/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5">
        <f t="shared" si="30"/>
        <v>0</v>
      </c>
      <c r="AQ39" s="15">
        <f t="shared" si="30"/>
        <v>0</v>
      </c>
      <c r="AR39" s="15">
        <f t="shared" si="30"/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72"/>
      <c r="BC39" s="56"/>
    </row>
    <row r="40" spans="1:58" s="10" customFormat="1" ht="18" customHeight="1">
      <c r="A40" s="64"/>
      <c r="B40" s="65"/>
      <c r="C40" s="66"/>
      <c r="D40" s="67"/>
      <c r="E40" s="35" t="s">
        <v>17</v>
      </c>
      <c r="F40" s="15">
        <f>AP40+AS40+AV40+AY40</f>
        <v>31458.1</v>
      </c>
      <c r="G40" s="15">
        <f>AQ40+AT40+AW40+AZ40</f>
        <v>31152.699999999997</v>
      </c>
      <c r="H40" s="15">
        <f>G40/F40*100</f>
        <v>99.029184852232007</v>
      </c>
      <c r="I40" s="16">
        <f>2429.7-230-24.2</f>
        <v>2175.5</v>
      </c>
      <c r="J40" s="16">
        <v>383.8</v>
      </c>
      <c r="K40" s="16">
        <f>J40/I40*100</f>
        <v>17.641921397379914</v>
      </c>
      <c r="L40" s="16">
        <f>2895-56.5</f>
        <v>2838.5</v>
      </c>
      <c r="M40" s="16">
        <f>4463.8-147.6</f>
        <v>4316.2</v>
      </c>
      <c r="N40" s="16">
        <f>M40/L40*100</f>
        <v>152.05918618988903</v>
      </c>
      <c r="O40" s="16">
        <f>2478+5</f>
        <v>2483</v>
      </c>
      <c r="P40" s="16">
        <f>2942.6-147.6</f>
        <v>2795</v>
      </c>
      <c r="Q40" s="16">
        <f>P40/O40*100</f>
        <v>112.565445026178</v>
      </c>
      <c r="R40" s="15">
        <f>I40+L40+O40</f>
        <v>7497</v>
      </c>
      <c r="S40" s="15">
        <f>J40+M40+P40</f>
        <v>7495</v>
      </c>
      <c r="T40" s="15">
        <f>S40/R40*100</f>
        <v>99.973322662398289</v>
      </c>
      <c r="U40" s="16">
        <f>3569-405.5</f>
        <v>3163.5</v>
      </c>
      <c r="V40" s="16">
        <v>3223</v>
      </c>
      <c r="W40" s="24">
        <f>V40/U40*100</f>
        <v>101.88082819661768</v>
      </c>
      <c r="X40" s="16">
        <f>2289.9-59.2</f>
        <v>2230.7000000000003</v>
      </c>
      <c r="Y40" s="16">
        <v>2318.5</v>
      </c>
      <c r="Z40" s="24">
        <f>Y40/X40*100</f>
        <v>103.93598422019991</v>
      </c>
      <c r="AA40" s="16">
        <f>1849.4+540.4</f>
        <v>2389.8000000000002</v>
      </c>
      <c r="AB40" s="16">
        <v>2244.5</v>
      </c>
      <c r="AC40" s="24">
        <f>AB40/AA40*100</f>
        <v>93.919993304879057</v>
      </c>
      <c r="AD40" s="15">
        <f>R40+U40+X40+AA40</f>
        <v>15281</v>
      </c>
      <c r="AE40" s="15">
        <f>S40+V40+Y40+AB40</f>
        <v>15281</v>
      </c>
      <c r="AF40" s="15">
        <f>AE40/AD40*100</f>
        <v>100</v>
      </c>
      <c r="AG40" s="16">
        <f>3740.1+230+41.5+5.5-326.3</f>
        <v>3690.7999999999997</v>
      </c>
      <c r="AH40" s="16">
        <v>3513.1</v>
      </c>
      <c r="AI40" s="16">
        <f>AH40/AG40*100</f>
        <v>95.185325674650485</v>
      </c>
      <c r="AJ40" s="16">
        <f>1855.1+45.7</f>
        <v>1900.8</v>
      </c>
      <c r="AK40" s="16">
        <v>1923.7</v>
      </c>
      <c r="AL40" s="16">
        <f>AK40/AJ40*100</f>
        <v>101.2047558922559</v>
      </c>
      <c r="AM40" s="16">
        <f>1182.6-5.6-38</f>
        <v>1139</v>
      </c>
      <c r="AN40" s="16">
        <v>985.7</v>
      </c>
      <c r="AO40" s="16">
        <f>AN40/AM40*100</f>
        <v>86.540825285338016</v>
      </c>
      <c r="AP40" s="15">
        <f>AD40+AG40+AJ40+AM40</f>
        <v>22011.599999999999</v>
      </c>
      <c r="AQ40" s="15">
        <f>AE40+AH40+AK40+AN40</f>
        <v>21703.5</v>
      </c>
      <c r="AR40" s="15">
        <f>AQ40/AP40*100</f>
        <v>98.600283486888742</v>
      </c>
      <c r="AS40" s="16">
        <f>3604.4</f>
        <v>3604.4</v>
      </c>
      <c r="AT40" s="16">
        <v>3119.2</v>
      </c>
      <c r="AU40" s="16">
        <f>AT40/AS40*100</f>
        <v>86.538674952835422</v>
      </c>
      <c r="AV40" s="16">
        <f>1564.6</f>
        <v>1564.6</v>
      </c>
      <c r="AW40" s="16">
        <v>1937.6</v>
      </c>
      <c r="AX40" s="16">
        <f>AW40/AV40*100</f>
        <v>123.83995909497636</v>
      </c>
      <c r="AY40" s="16">
        <f>3259.5+1018</f>
        <v>4277.5</v>
      </c>
      <c r="AZ40" s="16">
        <v>4392.3999999999996</v>
      </c>
      <c r="BA40" s="16">
        <f>AZ40/AY40*100</f>
        <v>102.68614845119812</v>
      </c>
      <c r="BB40" s="72"/>
      <c r="BC40" s="57"/>
    </row>
    <row r="41" spans="1:58" s="10" customFormat="1" ht="15.75" customHeight="1">
      <c r="A41" s="64"/>
      <c r="B41" s="65" t="s">
        <v>47</v>
      </c>
      <c r="C41" s="66"/>
      <c r="D41" s="67"/>
      <c r="E41" s="34" t="s">
        <v>15</v>
      </c>
      <c r="F41" s="15">
        <f>SUM(F42:F44)</f>
        <v>33228.9</v>
      </c>
      <c r="G41" s="15">
        <f>SUM(G42:G44)</f>
        <v>32923.5</v>
      </c>
      <c r="H41" s="15">
        <f>SUM(H42:H44)</f>
        <v>99.080920524001698</v>
      </c>
      <c r="I41" s="16">
        <f t="shared" ref="I41:AF41" si="31">SUM(I43:I44)</f>
        <v>2175.5</v>
      </c>
      <c r="J41" s="16">
        <f t="shared" si="31"/>
        <v>383.8</v>
      </c>
      <c r="K41" s="16">
        <f t="shared" si="31"/>
        <v>17.641921397379914</v>
      </c>
      <c r="L41" s="16">
        <f t="shared" si="31"/>
        <v>2986.1</v>
      </c>
      <c r="M41" s="16">
        <f t="shared" si="31"/>
        <v>4463.8</v>
      </c>
      <c r="N41" s="16">
        <f t="shared" si="31"/>
        <v>149.48595157563378</v>
      </c>
      <c r="O41" s="16">
        <f t="shared" si="31"/>
        <v>2630.5</v>
      </c>
      <c r="P41" s="16">
        <f t="shared" si="31"/>
        <v>2942.5</v>
      </c>
      <c r="Q41" s="16">
        <f t="shared" si="31"/>
        <v>111.86086295381105</v>
      </c>
      <c r="R41" s="15">
        <f t="shared" si="31"/>
        <v>7792.1</v>
      </c>
      <c r="S41" s="15">
        <f t="shared" si="31"/>
        <v>7790.1</v>
      </c>
      <c r="T41" s="15">
        <f t="shared" si="31"/>
        <v>99.974332978272855</v>
      </c>
      <c r="U41" s="16">
        <f t="shared" si="31"/>
        <v>3311.1</v>
      </c>
      <c r="V41" s="16">
        <f t="shared" si="31"/>
        <v>3370.6</v>
      </c>
      <c r="W41" s="16">
        <f t="shared" si="31"/>
        <v>101.79698589592583</v>
      </c>
      <c r="X41" s="16">
        <f t="shared" si="31"/>
        <v>2378.3000000000002</v>
      </c>
      <c r="Y41" s="16">
        <f t="shared" si="31"/>
        <v>2466.1</v>
      </c>
      <c r="Z41" s="16">
        <f t="shared" si="31"/>
        <v>103.69171256780052</v>
      </c>
      <c r="AA41" s="16">
        <f t="shared" si="31"/>
        <v>2537.3000000000002</v>
      </c>
      <c r="AB41" s="16">
        <f t="shared" si="31"/>
        <v>2392</v>
      </c>
      <c r="AC41" s="16">
        <f t="shared" si="31"/>
        <v>94.273440271154371</v>
      </c>
      <c r="AD41" s="15">
        <f t="shared" si="31"/>
        <v>16018.8</v>
      </c>
      <c r="AE41" s="15">
        <f t="shared" si="31"/>
        <v>16018.8</v>
      </c>
      <c r="AF41" s="15">
        <f t="shared" si="31"/>
        <v>100</v>
      </c>
      <c r="AG41" s="16">
        <f t="shared" ref="AG41:AZ41" si="32">SUM(AG42:AG44)</f>
        <v>3838.3999999999996</v>
      </c>
      <c r="AH41" s="16">
        <f t="shared" si="32"/>
        <v>3660.7</v>
      </c>
      <c r="AI41" s="16">
        <f t="shared" si="32"/>
        <v>95.37046686119217</v>
      </c>
      <c r="AJ41" s="16">
        <f t="shared" si="32"/>
        <v>2048.4</v>
      </c>
      <c r="AK41" s="16">
        <f t="shared" si="32"/>
        <v>2071.3000000000002</v>
      </c>
      <c r="AL41" s="16">
        <f t="shared" si="32"/>
        <v>101.11794571372779</v>
      </c>
      <c r="AM41" s="16">
        <f t="shared" si="32"/>
        <v>1286.5</v>
      </c>
      <c r="AN41" s="16">
        <f t="shared" si="32"/>
        <v>1133.2</v>
      </c>
      <c r="AO41" s="16">
        <f>AN41/AM41*100</f>
        <v>88.083948698017878</v>
      </c>
      <c r="AP41" s="15">
        <f t="shared" si="32"/>
        <v>23192.1</v>
      </c>
      <c r="AQ41" s="15">
        <f t="shared" si="32"/>
        <v>22884</v>
      </c>
      <c r="AR41" s="15">
        <f t="shared" si="32"/>
        <v>98.671530391814457</v>
      </c>
      <c r="AS41" s="16">
        <f t="shared" si="32"/>
        <v>3752</v>
      </c>
      <c r="AT41" s="16">
        <f t="shared" si="32"/>
        <v>3266.7999999999997</v>
      </c>
      <c r="AU41" s="16">
        <f>AT41/AS41*100</f>
        <v>87.068230277185492</v>
      </c>
      <c r="AV41" s="16">
        <f t="shared" si="32"/>
        <v>1712.1999999999998</v>
      </c>
      <c r="AW41" s="16">
        <f t="shared" si="32"/>
        <v>2085.1999999999998</v>
      </c>
      <c r="AX41" s="16">
        <f>AW41/AV41*100</f>
        <v>121.78483821983413</v>
      </c>
      <c r="AY41" s="16">
        <f t="shared" si="32"/>
        <v>4572.6000000000004</v>
      </c>
      <c r="AZ41" s="16">
        <f t="shared" si="32"/>
        <v>4687.5</v>
      </c>
      <c r="BA41" s="16">
        <f>AZ41/AY41*100</f>
        <v>102.51279359664085</v>
      </c>
      <c r="BB41" s="105"/>
      <c r="BC41" s="51"/>
    </row>
    <row r="42" spans="1:58" s="10" customFormat="1" ht="17.399999999999999" customHeight="1">
      <c r="A42" s="64"/>
      <c r="B42" s="65"/>
      <c r="C42" s="66"/>
      <c r="D42" s="67"/>
      <c r="E42" s="34" t="s">
        <v>18</v>
      </c>
      <c r="F42" s="15">
        <f t="shared" ref="F42:H43" si="33">AP42+AS42+AV42+AY42</f>
        <v>0</v>
      </c>
      <c r="G42" s="15">
        <f t="shared" si="33"/>
        <v>0</v>
      </c>
      <c r="H42" s="15">
        <f t="shared" si="33"/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5">
        <f t="shared" ref="R42:T43" si="34">I42+L42+O42</f>
        <v>0</v>
      </c>
      <c r="S42" s="15">
        <f t="shared" si="34"/>
        <v>0</v>
      </c>
      <c r="T42" s="15">
        <f t="shared" si="34"/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5">
        <f t="shared" ref="AD42:AF43" si="35">R42+U42+X42+AA42</f>
        <v>0</v>
      </c>
      <c r="AE42" s="15">
        <f t="shared" si="35"/>
        <v>0</v>
      </c>
      <c r="AF42" s="15">
        <f t="shared" si="35"/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5">
        <f t="shared" ref="AP42:AR43" si="36">AD42+AG42+AJ42+AM42</f>
        <v>0</v>
      </c>
      <c r="AQ42" s="15">
        <f t="shared" si="36"/>
        <v>0</v>
      </c>
      <c r="AR42" s="15">
        <f t="shared" si="36"/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06"/>
      <c r="BC42" s="51"/>
    </row>
    <row r="43" spans="1:58" s="10" customFormat="1" ht="17.399999999999999" customHeight="1">
      <c r="A43" s="64"/>
      <c r="B43" s="65"/>
      <c r="C43" s="66"/>
      <c r="D43" s="67"/>
      <c r="E43" s="35" t="s">
        <v>16</v>
      </c>
      <c r="F43" s="15">
        <f t="shared" si="33"/>
        <v>0</v>
      </c>
      <c r="G43" s="15">
        <f t="shared" si="33"/>
        <v>0</v>
      </c>
      <c r="H43" s="15">
        <f t="shared" si="33"/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5">
        <f t="shared" si="34"/>
        <v>0</v>
      </c>
      <c r="S43" s="15">
        <f t="shared" si="34"/>
        <v>0</v>
      </c>
      <c r="T43" s="15">
        <f t="shared" si="34"/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5">
        <f t="shared" si="35"/>
        <v>0</v>
      </c>
      <c r="AE43" s="15">
        <f t="shared" si="35"/>
        <v>0</v>
      </c>
      <c r="AF43" s="15">
        <f t="shared" si="35"/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5">
        <f t="shared" si="36"/>
        <v>0</v>
      </c>
      <c r="AQ43" s="15">
        <f t="shared" si="36"/>
        <v>0</v>
      </c>
      <c r="AR43" s="15">
        <f t="shared" si="36"/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06"/>
      <c r="BC43" s="51"/>
      <c r="BF43" s="17"/>
    </row>
    <row r="44" spans="1:58" s="10" customFormat="1" ht="19.5" customHeight="1">
      <c r="A44" s="64"/>
      <c r="B44" s="65"/>
      <c r="C44" s="66"/>
      <c r="D44" s="67"/>
      <c r="E44" s="35" t="s">
        <v>17</v>
      </c>
      <c r="F44" s="15">
        <f>F40+F20</f>
        <v>33228.9</v>
      </c>
      <c r="G44" s="15">
        <f>G40+G20</f>
        <v>32923.5</v>
      </c>
      <c r="H44" s="15">
        <f>G44/F44*100</f>
        <v>99.080920524001698</v>
      </c>
      <c r="I44" s="16">
        <f>I40+I20</f>
        <v>2175.5</v>
      </c>
      <c r="J44" s="16">
        <f>J40+J20</f>
        <v>383.8</v>
      </c>
      <c r="K44" s="16">
        <f>J44/I44*100</f>
        <v>17.641921397379914</v>
      </c>
      <c r="L44" s="16">
        <f>L40+L20</f>
        <v>2986.1</v>
      </c>
      <c r="M44" s="16">
        <f>M40+M20</f>
        <v>4463.8</v>
      </c>
      <c r="N44" s="16">
        <f>M44/L44*100</f>
        <v>149.48595157563378</v>
      </c>
      <c r="O44" s="16">
        <f>O40+O20</f>
        <v>2630.5</v>
      </c>
      <c r="P44" s="16">
        <f>P40+P20</f>
        <v>2942.5</v>
      </c>
      <c r="Q44" s="16">
        <f>P44/O44*100</f>
        <v>111.86086295381105</v>
      </c>
      <c r="R44" s="15">
        <f>R40+R20</f>
        <v>7792.1</v>
      </c>
      <c r="S44" s="15">
        <f>S40+S20</f>
        <v>7790.1</v>
      </c>
      <c r="T44" s="15">
        <f>S44/R44*100</f>
        <v>99.974332978272855</v>
      </c>
      <c r="U44" s="16">
        <f>U40+U20</f>
        <v>3311.1</v>
      </c>
      <c r="V44" s="16">
        <f>V40+V20</f>
        <v>3370.6</v>
      </c>
      <c r="W44" s="16">
        <f>V44/U44*100</f>
        <v>101.79698589592583</v>
      </c>
      <c r="X44" s="16">
        <f>X40+X20</f>
        <v>2378.3000000000002</v>
      </c>
      <c r="Y44" s="16">
        <f>Y40+Y20</f>
        <v>2466.1</v>
      </c>
      <c r="Z44" s="16">
        <f>Y44/X44*100</f>
        <v>103.69171256780052</v>
      </c>
      <c r="AA44" s="16">
        <f>AA40+AA20</f>
        <v>2537.3000000000002</v>
      </c>
      <c r="AB44" s="16">
        <f>AB40+AB20</f>
        <v>2392</v>
      </c>
      <c r="AC44" s="16">
        <f>AB44/AA44*100</f>
        <v>94.273440271154371</v>
      </c>
      <c r="AD44" s="15">
        <f>AD40+AD20</f>
        <v>16018.8</v>
      </c>
      <c r="AE44" s="15">
        <f>AE40+AE20</f>
        <v>16018.8</v>
      </c>
      <c r="AF44" s="15">
        <f>AE44/AD44*100</f>
        <v>100</v>
      </c>
      <c r="AG44" s="16">
        <f>AG40+AG20</f>
        <v>3838.3999999999996</v>
      </c>
      <c r="AH44" s="16">
        <f>AH40+AH20</f>
        <v>3660.7</v>
      </c>
      <c r="AI44" s="16">
        <f>AH44/AG44*100</f>
        <v>95.37046686119217</v>
      </c>
      <c r="AJ44" s="16">
        <f>AJ40+AJ20</f>
        <v>2048.4</v>
      </c>
      <c r="AK44" s="16">
        <f>AK40+AK20</f>
        <v>2071.3000000000002</v>
      </c>
      <c r="AL44" s="16">
        <f>AK44/AJ44*100</f>
        <v>101.11794571372779</v>
      </c>
      <c r="AM44" s="16">
        <f>AM40+AM20</f>
        <v>1286.5</v>
      </c>
      <c r="AN44" s="16">
        <f>AN40+AN20</f>
        <v>1133.2</v>
      </c>
      <c r="AO44" s="16">
        <v>0</v>
      </c>
      <c r="AP44" s="15">
        <f>AP40+AP20</f>
        <v>23192.1</v>
      </c>
      <c r="AQ44" s="15">
        <f>AQ40+AQ20</f>
        <v>22884</v>
      </c>
      <c r="AR44" s="15">
        <f>AQ44/AP44*100</f>
        <v>98.671530391814457</v>
      </c>
      <c r="AS44" s="16">
        <f>AS40+AS20</f>
        <v>3752</v>
      </c>
      <c r="AT44" s="16">
        <f>AT40+AT20</f>
        <v>3266.7999999999997</v>
      </c>
      <c r="AU44" s="16">
        <v>0</v>
      </c>
      <c r="AV44" s="16">
        <f>AV40+AV20</f>
        <v>1712.1999999999998</v>
      </c>
      <c r="AW44" s="16">
        <f>AW40+AW20</f>
        <v>2085.1999999999998</v>
      </c>
      <c r="AX44" s="16">
        <v>0</v>
      </c>
      <c r="AY44" s="16">
        <f>AY40+AY20</f>
        <v>4572.6000000000004</v>
      </c>
      <c r="AZ44" s="16">
        <f>AZ40+AZ20</f>
        <v>4687.5</v>
      </c>
      <c r="BA44" s="16">
        <f>AZ44/AY44*100</f>
        <v>102.51279359664085</v>
      </c>
      <c r="BB44" s="107"/>
      <c r="BC44" s="51"/>
    </row>
    <row r="45" spans="1:58" ht="18.600000000000001" customHeight="1">
      <c r="A45" s="27" t="s">
        <v>39</v>
      </c>
      <c r="B45" s="73" t="s">
        <v>48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</row>
    <row r="46" spans="1:58" ht="18" customHeight="1">
      <c r="A46" s="27" t="s">
        <v>59</v>
      </c>
      <c r="B46" s="73" t="s">
        <v>49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</row>
    <row r="47" spans="1:58" s="10" customFormat="1" ht="21.75" customHeight="1">
      <c r="A47" s="64" t="s">
        <v>45</v>
      </c>
      <c r="B47" s="74" t="s">
        <v>91</v>
      </c>
      <c r="C47" s="75" t="s">
        <v>78</v>
      </c>
      <c r="D47" s="76">
        <v>1.1399999999999999</v>
      </c>
      <c r="E47" s="34" t="s">
        <v>15</v>
      </c>
      <c r="F47" s="15">
        <f t="shared" ref="F47:BA47" si="37">SUM(F49:F50)</f>
        <v>55.6</v>
      </c>
      <c r="G47" s="15">
        <f t="shared" si="37"/>
        <v>55.5</v>
      </c>
      <c r="H47" s="15">
        <f t="shared" si="37"/>
        <v>99.82014388489209</v>
      </c>
      <c r="I47" s="16">
        <f t="shared" si="37"/>
        <v>0</v>
      </c>
      <c r="J47" s="16">
        <f t="shared" si="37"/>
        <v>0</v>
      </c>
      <c r="K47" s="16">
        <f t="shared" si="37"/>
        <v>0</v>
      </c>
      <c r="L47" s="16">
        <f t="shared" si="37"/>
        <v>0</v>
      </c>
      <c r="M47" s="16">
        <f t="shared" si="37"/>
        <v>0</v>
      </c>
      <c r="N47" s="16">
        <f t="shared" si="37"/>
        <v>0</v>
      </c>
      <c r="O47" s="16">
        <f t="shared" si="37"/>
        <v>0</v>
      </c>
      <c r="P47" s="16">
        <f t="shared" si="37"/>
        <v>0</v>
      </c>
      <c r="Q47" s="16">
        <f t="shared" si="37"/>
        <v>0</v>
      </c>
      <c r="R47" s="15">
        <f t="shared" si="37"/>
        <v>0</v>
      </c>
      <c r="S47" s="15">
        <f t="shared" si="37"/>
        <v>0</v>
      </c>
      <c r="T47" s="15">
        <f t="shared" si="37"/>
        <v>0</v>
      </c>
      <c r="U47" s="16">
        <f t="shared" si="37"/>
        <v>25</v>
      </c>
      <c r="V47" s="16">
        <f t="shared" si="37"/>
        <v>25</v>
      </c>
      <c r="W47" s="16">
        <f t="shared" si="37"/>
        <v>100</v>
      </c>
      <c r="X47" s="16">
        <f t="shared" si="37"/>
        <v>0</v>
      </c>
      <c r="Y47" s="16">
        <f t="shared" si="37"/>
        <v>0</v>
      </c>
      <c r="Z47" s="16">
        <f t="shared" si="37"/>
        <v>0</v>
      </c>
      <c r="AA47" s="16">
        <f t="shared" si="37"/>
        <v>0</v>
      </c>
      <c r="AB47" s="16">
        <f t="shared" si="37"/>
        <v>0</v>
      </c>
      <c r="AC47" s="16">
        <f t="shared" si="37"/>
        <v>0</v>
      </c>
      <c r="AD47" s="15">
        <f t="shared" si="37"/>
        <v>25</v>
      </c>
      <c r="AE47" s="15">
        <f t="shared" si="37"/>
        <v>25</v>
      </c>
      <c r="AF47" s="15">
        <f t="shared" si="37"/>
        <v>100</v>
      </c>
      <c r="AG47" s="16">
        <f t="shared" si="37"/>
        <v>0</v>
      </c>
      <c r="AH47" s="16">
        <f t="shared" si="37"/>
        <v>0</v>
      </c>
      <c r="AI47" s="16">
        <f t="shared" si="37"/>
        <v>0</v>
      </c>
      <c r="AJ47" s="16">
        <f t="shared" si="37"/>
        <v>0</v>
      </c>
      <c r="AK47" s="16">
        <f t="shared" si="37"/>
        <v>0</v>
      </c>
      <c r="AL47" s="16">
        <f t="shared" si="37"/>
        <v>0</v>
      </c>
      <c r="AM47" s="16">
        <f t="shared" si="37"/>
        <v>0</v>
      </c>
      <c r="AN47" s="16">
        <f t="shared" si="37"/>
        <v>0</v>
      </c>
      <c r="AO47" s="16">
        <f t="shared" si="37"/>
        <v>0</v>
      </c>
      <c r="AP47" s="15">
        <f t="shared" si="37"/>
        <v>25</v>
      </c>
      <c r="AQ47" s="15">
        <f t="shared" si="37"/>
        <v>25</v>
      </c>
      <c r="AR47" s="15">
        <f t="shared" si="37"/>
        <v>100</v>
      </c>
      <c r="AS47" s="16">
        <f t="shared" si="37"/>
        <v>25</v>
      </c>
      <c r="AT47" s="16">
        <f t="shared" si="37"/>
        <v>0</v>
      </c>
      <c r="AU47" s="16">
        <f t="shared" si="37"/>
        <v>0</v>
      </c>
      <c r="AV47" s="16">
        <f t="shared" si="37"/>
        <v>0</v>
      </c>
      <c r="AW47" s="16">
        <f t="shared" si="37"/>
        <v>0</v>
      </c>
      <c r="AX47" s="16">
        <f t="shared" si="37"/>
        <v>0</v>
      </c>
      <c r="AY47" s="16">
        <f t="shared" si="37"/>
        <v>5.6</v>
      </c>
      <c r="AZ47" s="16">
        <f t="shared" si="37"/>
        <v>30.5</v>
      </c>
      <c r="BA47" s="16">
        <f t="shared" si="37"/>
        <v>544.64285714285722</v>
      </c>
      <c r="BB47" s="68" t="s">
        <v>110</v>
      </c>
      <c r="BC47" s="78"/>
    </row>
    <row r="48" spans="1:58" s="10" customFormat="1" ht="20.399999999999999" customHeight="1">
      <c r="A48" s="64"/>
      <c r="B48" s="74"/>
      <c r="C48" s="75"/>
      <c r="D48" s="76"/>
      <c r="E48" s="34" t="s">
        <v>18</v>
      </c>
      <c r="F48" s="15">
        <f t="shared" ref="F48:H49" si="38">AP48+AS48+AV48+AY48</f>
        <v>0</v>
      </c>
      <c r="G48" s="15">
        <f t="shared" si="38"/>
        <v>0</v>
      </c>
      <c r="H48" s="15">
        <f t="shared" si="38"/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5">
        <f t="shared" ref="R48:T50" si="39">I48+L48+O48</f>
        <v>0</v>
      </c>
      <c r="S48" s="15">
        <f t="shared" si="39"/>
        <v>0</v>
      </c>
      <c r="T48" s="15">
        <f t="shared" si="39"/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5">
        <f t="shared" ref="AD48:AF49" si="40">R48+U48+X48+AA48</f>
        <v>0</v>
      </c>
      <c r="AE48" s="15">
        <f t="shared" si="40"/>
        <v>0</v>
      </c>
      <c r="AF48" s="15">
        <f t="shared" si="40"/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5">
        <f t="shared" ref="AP48:AR50" si="41">AD48+AG48+AJ48+AM48</f>
        <v>0</v>
      </c>
      <c r="AQ48" s="15">
        <f t="shared" si="41"/>
        <v>0</v>
      </c>
      <c r="AR48" s="15">
        <f t="shared" si="41"/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77"/>
      <c r="BC48" s="78"/>
    </row>
    <row r="49" spans="1:55" s="10" customFormat="1" ht="19.8" customHeight="1">
      <c r="A49" s="64"/>
      <c r="B49" s="74"/>
      <c r="C49" s="75"/>
      <c r="D49" s="76"/>
      <c r="E49" s="35" t="s">
        <v>16</v>
      </c>
      <c r="F49" s="15">
        <f t="shared" si="38"/>
        <v>0</v>
      </c>
      <c r="G49" s="15">
        <f t="shared" si="38"/>
        <v>0</v>
      </c>
      <c r="H49" s="15">
        <f t="shared" si="38"/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5">
        <f t="shared" si="39"/>
        <v>0</v>
      </c>
      <c r="S49" s="15">
        <f t="shared" si="39"/>
        <v>0</v>
      </c>
      <c r="T49" s="15">
        <f t="shared" si="39"/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5">
        <f t="shared" si="40"/>
        <v>0</v>
      </c>
      <c r="AE49" s="15">
        <f t="shared" si="40"/>
        <v>0</v>
      </c>
      <c r="AF49" s="15">
        <f t="shared" si="40"/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5">
        <f t="shared" si="41"/>
        <v>0</v>
      </c>
      <c r="AQ49" s="15">
        <f t="shared" si="41"/>
        <v>0</v>
      </c>
      <c r="AR49" s="15">
        <f t="shared" si="41"/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77"/>
      <c r="BC49" s="78"/>
    </row>
    <row r="50" spans="1:55" s="10" customFormat="1" ht="19.2" customHeight="1">
      <c r="A50" s="64"/>
      <c r="B50" s="74"/>
      <c r="C50" s="75"/>
      <c r="D50" s="76"/>
      <c r="E50" s="35" t="s">
        <v>17</v>
      </c>
      <c r="F50" s="15">
        <f>AP50+AS50+AV50+AY50</f>
        <v>55.6</v>
      </c>
      <c r="G50" s="15">
        <f>AQ50+AT50+AW50+AZ50</f>
        <v>55.5</v>
      </c>
      <c r="H50" s="15">
        <f>G50/F50*100</f>
        <v>99.82014388489209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5">
        <f t="shared" si="39"/>
        <v>0</v>
      </c>
      <c r="S50" s="15">
        <f t="shared" si="39"/>
        <v>0</v>
      </c>
      <c r="T50" s="15">
        <f t="shared" si="39"/>
        <v>0</v>
      </c>
      <c r="U50" s="16">
        <v>25</v>
      </c>
      <c r="V50" s="16">
        <v>25</v>
      </c>
      <c r="W50" s="16">
        <f>V50/U50*100</f>
        <v>100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5">
        <f>R50+U50+X50+AA50</f>
        <v>25</v>
      </c>
      <c r="AE50" s="15">
        <f>S50+V50+Y50+AB50</f>
        <v>25</v>
      </c>
      <c r="AF50" s="15">
        <f>AE50/AD50*100</f>
        <v>100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5">
        <f t="shared" si="41"/>
        <v>25</v>
      </c>
      <c r="AQ50" s="15">
        <f t="shared" si="41"/>
        <v>25</v>
      </c>
      <c r="AR50" s="15">
        <f t="shared" si="41"/>
        <v>100</v>
      </c>
      <c r="AS50" s="16">
        <v>25</v>
      </c>
      <c r="AT50" s="16">
        <v>0</v>
      </c>
      <c r="AU50" s="16">
        <f>AT50/AS50*100</f>
        <v>0</v>
      </c>
      <c r="AV50" s="16">
        <v>0</v>
      </c>
      <c r="AW50" s="16">
        <v>0</v>
      </c>
      <c r="AX50" s="16">
        <v>0</v>
      </c>
      <c r="AY50" s="16">
        <v>5.6</v>
      </c>
      <c r="AZ50" s="16">
        <v>30.5</v>
      </c>
      <c r="BA50" s="16">
        <f>AZ50/AY50*100</f>
        <v>544.64285714285722</v>
      </c>
      <c r="BB50" s="77"/>
      <c r="BC50" s="78"/>
    </row>
    <row r="51" spans="1:55" s="4" customFormat="1" ht="21" customHeight="1">
      <c r="A51" s="64" t="s">
        <v>60</v>
      </c>
      <c r="B51" s="74" t="s">
        <v>92</v>
      </c>
      <c r="C51" s="75" t="s">
        <v>80</v>
      </c>
      <c r="D51" s="76">
        <v>9</v>
      </c>
      <c r="E51" s="71" t="s">
        <v>53</v>
      </c>
      <c r="F51" s="15">
        <f t="shared" ref="F51:BA51" si="42">SUM(F53:F54)</f>
        <v>0</v>
      </c>
      <c r="G51" s="15">
        <f t="shared" si="42"/>
        <v>0</v>
      </c>
      <c r="H51" s="15">
        <f t="shared" si="42"/>
        <v>0</v>
      </c>
      <c r="I51" s="16">
        <f t="shared" si="42"/>
        <v>0</v>
      </c>
      <c r="J51" s="16">
        <f t="shared" si="42"/>
        <v>0</v>
      </c>
      <c r="K51" s="16">
        <f t="shared" si="42"/>
        <v>0</v>
      </c>
      <c r="L51" s="16">
        <f t="shared" si="42"/>
        <v>0</v>
      </c>
      <c r="M51" s="16">
        <f t="shared" si="42"/>
        <v>0</v>
      </c>
      <c r="N51" s="16">
        <f t="shared" si="42"/>
        <v>0</v>
      </c>
      <c r="O51" s="16">
        <f t="shared" si="42"/>
        <v>0</v>
      </c>
      <c r="P51" s="16">
        <f t="shared" si="42"/>
        <v>0</v>
      </c>
      <c r="Q51" s="16">
        <f t="shared" si="42"/>
        <v>0</v>
      </c>
      <c r="R51" s="15">
        <f t="shared" si="42"/>
        <v>0</v>
      </c>
      <c r="S51" s="15">
        <f t="shared" si="42"/>
        <v>0</v>
      </c>
      <c r="T51" s="15">
        <f t="shared" si="42"/>
        <v>0</v>
      </c>
      <c r="U51" s="16">
        <f t="shared" si="42"/>
        <v>0</v>
      </c>
      <c r="V51" s="16">
        <f t="shared" si="42"/>
        <v>0</v>
      </c>
      <c r="W51" s="16">
        <f t="shared" si="42"/>
        <v>0</v>
      </c>
      <c r="X51" s="16">
        <f t="shared" si="42"/>
        <v>0</v>
      </c>
      <c r="Y51" s="16">
        <f t="shared" si="42"/>
        <v>0</v>
      </c>
      <c r="Z51" s="16">
        <f t="shared" si="42"/>
        <v>0</v>
      </c>
      <c r="AA51" s="16">
        <f t="shared" si="42"/>
        <v>0</v>
      </c>
      <c r="AB51" s="16">
        <f t="shared" si="42"/>
        <v>0</v>
      </c>
      <c r="AC51" s="16">
        <f t="shared" si="42"/>
        <v>0</v>
      </c>
      <c r="AD51" s="15">
        <f t="shared" si="42"/>
        <v>0</v>
      </c>
      <c r="AE51" s="15">
        <f t="shared" si="42"/>
        <v>0</v>
      </c>
      <c r="AF51" s="15">
        <f t="shared" si="42"/>
        <v>0</v>
      </c>
      <c r="AG51" s="16">
        <f t="shared" si="42"/>
        <v>0</v>
      </c>
      <c r="AH51" s="16">
        <f t="shared" si="42"/>
        <v>0</v>
      </c>
      <c r="AI51" s="16">
        <f t="shared" si="42"/>
        <v>0</v>
      </c>
      <c r="AJ51" s="16">
        <f t="shared" si="42"/>
        <v>0</v>
      </c>
      <c r="AK51" s="16">
        <f t="shared" si="42"/>
        <v>0</v>
      </c>
      <c r="AL51" s="16">
        <f t="shared" si="42"/>
        <v>0</v>
      </c>
      <c r="AM51" s="16">
        <f t="shared" si="42"/>
        <v>0</v>
      </c>
      <c r="AN51" s="16">
        <f t="shared" si="42"/>
        <v>0</v>
      </c>
      <c r="AO51" s="16">
        <f t="shared" si="42"/>
        <v>0</v>
      </c>
      <c r="AP51" s="15">
        <f t="shared" si="42"/>
        <v>0</v>
      </c>
      <c r="AQ51" s="15">
        <f t="shared" si="42"/>
        <v>0</v>
      </c>
      <c r="AR51" s="15">
        <f t="shared" si="42"/>
        <v>0</v>
      </c>
      <c r="AS51" s="16">
        <f t="shared" si="42"/>
        <v>0</v>
      </c>
      <c r="AT51" s="16">
        <f t="shared" si="42"/>
        <v>0</v>
      </c>
      <c r="AU51" s="16">
        <f t="shared" si="42"/>
        <v>0</v>
      </c>
      <c r="AV51" s="16">
        <f t="shared" si="42"/>
        <v>0</v>
      </c>
      <c r="AW51" s="16">
        <f t="shared" si="42"/>
        <v>0</v>
      </c>
      <c r="AX51" s="16">
        <f t="shared" si="42"/>
        <v>0</v>
      </c>
      <c r="AY51" s="16">
        <f t="shared" si="42"/>
        <v>0</v>
      </c>
      <c r="AZ51" s="16">
        <f t="shared" si="42"/>
        <v>0</v>
      </c>
      <c r="BA51" s="16">
        <f t="shared" si="42"/>
        <v>0</v>
      </c>
      <c r="BB51" s="92" t="s">
        <v>113</v>
      </c>
      <c r="BC51" s="95"/>
    </row>
    <row r="52" spans="1:55" s="4" customFormat="1" ht="20.399999999999999" customHeight="1">
      <c r="A52" s="64"/>
      <c r="B52" s="74"/>
      <c r="C52" s="75"/>
      <c r="D52" s="76"/>
      <c r="E52" s="71"/>
      <c r="F52" s="15">
        <f t="shared" ref="F52:H53" si="43">AP52+AS52+AV52+AY52</f>
        <v>0</v>
      </c>
      <c r="G52" s="15">
        <f t="shared" si="43"/>
        <v>0</v>
      </c>
      <c r="H52" s="15">
        <f t="shared" si="43"/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5">
        <f t="shared" ref="R52:T53" si="44">I52+L52+O52</f>
        <v>0</v>
      </c>
      <c r="S52" s="15">
        <f t="shared" si="44"/>
        <v>0</v>
      </c>
      <c r="T52" s="15">
        <f t="shared" si="44"/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5">
        <f t="shared" ref="AD52:AF53" si="45">R52+U52+X52+AA52</f>
        <v>0</v>
      </c>
      <c r="AE52" s="15">
        <f t="shared" si="45"/>
        <v>0</v>
      </c>
      <c r="AF52" s="15">
        <f t="shared" si="45"/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5">
        <f t="shared" ref="AP52:AR54" si="46">AD52+AG52+AJ52+AM52</f>
        <v>0</v>
      </c>
      <c r="AQ52" s="15">
        <f t="shared" si="46"/>
        <v>0</v>
      </c>
      <c r="AR52" s="15">
        <f t="shared" si="46"/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06"/>
      <c r="BC52" s="96"/>
    </row>
    <row r="53" spans="1:55" s="4" customFormat="1" ht="20.25" customHeight="1">
      <c r="A53" s="64"/>
      <c r="B53" s="74"/>
      <c r="C53" s="75"/>
      <c r="D53" s="76"/>
      <c r="E53" s="71"/>
      <c r="F53" s="15">
        <f t="shared" si="43"/>
        <v>0</v>
      </c>
      <c r="G53" s="15">
        <f t="shared" si="43"/>
        <v>0</v>
      </c>
      <c r="H53" s="15">
        <f t="shared" si="43"/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5">
        <f t="shared" si="44"/>
        <v>0</v>
      </c>
      <c r="S53" s="15">
        <f t="shared" si="44"/>
        <v>0</v>
      </c>
      <c r="T53" s="15">
        <f t="shared" si="44"/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5">
        <f t="shared" si="45"/>
        <v>0</v>
      </c>
      <c r="AE53" s="15">
        <f t="shared" si="45"/>
        <v>0</v>
      </c>
      <c r="AF53" s="15">
        <f t="shared" si="45"/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5">
        <f t="shared" si="46"/>
        <v>0</v>
      </c>
      <c r="AQ53" s="15">
        <f t="shared" si="46"/>
        <v>0</v>
      </c>
      <c r="AR53" s="15">
        <f t="shared" si="46"/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06"/>
      <c r="BC53" s="96"/>
    </row>
    <row r="54" spans="1:55" s="4" customFormat="1" ht="49.2" customHeight="1">
      <c r="A54" s="64"/>
      <c r="B54" s="74"/>
      <c r="C54" s="75"/>
      <c r="D54" s="76"/>
      <c r="E54" s="71"/>
      <c r="F54" s="15">
        <v>0</v>
      </c>
      <c r="G54" s="15">
        <v>0</v>
      </c>
      <c r="H54" s="15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5">
        <v>0</v>
      </c>
      <c r="S54" s="15">
        <v>0</v>
      </c>
      <c r="T54" s="15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5">
        <v>0</v>
      </c>
      <c r="AE54" s="15">
        <v>0</v>
      </c>
      <c r="AF54" s="15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5">
        <v>0</v>
      </c>
      <c r="AQ54" s="15">
        <f t="shared" si="46"/>
        <v>0</v>
      </c>
      <c r="AR54" s="15">
        <f t="shared" si="46"/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07"/>
      <c r="BC54" s="97"/>
    </row>
    <row r="55" spans="1:55" s="4" customFormat="1" ht="26.25" customHeight="1">
      <c r="A55" s="64" t="s">
        <v>52</v>
      </c>
      <c r="B55" s="74" t="s">
        <v>93</v>
      </c>
      <c r="C55" s="75" t="s">
        <v>80</v>
      </c>
      <c r="D55" s="76">
        <v>6.7</v>
      </c>
      <c r="E55" s="71" t="s">
        <v>53</v>
      </c>
      <c r="F55" s="15">
        <f t="shared" ref="F55:BA55" si="47">SUM(F57:F58)</f>
        <v>0</v>
      </c>
      <c r="G55" s="15">
        <f t="shared" si="47"/>
        <v>0</v>
      </c>
      <c r="H55" s="15">
        <f t="shared" si="47"/>
        <v>0</v>
      </c>
      <c r="I55" s="16">
        <f t="shared" si="47"/>
        <v>0</v>
      </c>
      <c r="J55" s="16">
        <f t="shared" si="47"/>
        <v>0</v>
      </c>
      <c r="K55" s="16">
        <f t="shared" si="47"/>
        <v>0</v>
      </c>
      <c r="L55" s="16">
        <f t="shared" si="47"/>
        <v>0</v>
      </c>
      <c r="M55" s="16">
        <f t="shared" si="47"/>
        <v>0</v>
      </c>
      <c r="N55" s="16">
        <f t="shared" si="47"/>
        <v>0</v>
      </c>
      <c r="O55" s="16">
        <f t="shared" si="47"/>
        <v>0</v>
      </c>
      <c r="P55" s="16">
        <f t="shared" si="47"/>
        <v>0</v>
      </c>
      <c r="Q55" s="16">
        <f t="shared" si="47"/>
        <v>0</v>
      </c>
      <c r="R55" s="15">
        <f t="shared" si="47"/>
        <v>0</v>
      </c>
      <c r="S55" s="15">
        <f t="shared" si="47"/>
        <v>0</v>
      </c>
      <c r="T55" s="15">
        <f t="shared" si="47"/>
        <v>0</v>
      </c>
      <c r="U55" s="16">
        <f t="shared" si="47"/>
        <v>0</v>
      </c>
      <c r="V55" s="16">
        <f t="shared" si="47"/>
        <v>0</v>
      </c>
      <c r="W55" s="16">
        <f t="shared" si="47"/>
        <v>0</v>
      </c>
      <c r="X55" s="16">
        <f t="shared" si="47"/>
        <v>0</v>
      </c>
      <c r="Y55" s="16">
        <f t="shared" si="47"/>
        <v>0</v>
      </c>
      <c r="Z55" s="16">
        <f t="shared" si="47"/>
        <v>0</v>
      </c>
      <c r="AA55" s="16">
        <f t="shared" si="47"/>
        <v>0</v>
      </c>
      <c r="AB55" s="16">
        <f t="shared" si="47"/>
        <v>0</v>
      </c>
      <c r="AC55" s="16">
        <f t="shared" si="47"/>
        <v>0</v>
      </c>
      <c r="AD55" s="15">
        <f t="shared" si="47"/>
        <v>0</v>
      </c>
      <c r="AE55" s="15">
        <f t="shared" si="47"/>
        <v>0</v>
      </c>
      <c r="AF55" s="15">
        <f t="shared" si="47"/>
        <v>0</v>
      </c>
      <c r="AG55" s="16">
        <f t="shared" si="47"/>
        <v>0</v>
      </c>
      <c r="AH55" s="16">
        <f t="shared" si="47"/>
        <v>0</v>
      </c>
      <c r="AI55" s="16">
        <f t="shared" si="47"/>
        <v>0</v>
      </c>
      <c r="AJ55" s="16">
        <f t="shared" si="47"/>
        <v>0</v>
      </c>
      <c r="AK55" s="16">
        <f t="shared" si="47"/>
        <v>0</v>
      </c>
      <c r="AL55" s="16">
        <f t="shared" si="47"/>
        <v>0</v>
      </c>
      <c r="AM55" s="16">
        <f t="shared" si="47"/>
        <v>0</v>
      </c>
      <c r="AN55" s="16">
        <f t="shared" si="47"/>
        <v>0</v>
      </c>
      <c r="AO55" s="16">
        <f t="shared" si="47"/>
        <v>0</v>
      </c>
      <c r="AP55" s="15">
        <f t="shared" si="47"/>
        <v>0</v>
      </c>
      <c r="AQ55" s="15">
        <f t="shared" si="47"/>
        <v>0</v>
      </c>
      <c r="AR55" s="15">
        <f t="shared" si="47"/>
        <v>0</v>
      </c>
      <c r="AS55" s="16">
        <f t="shared" si="47"/>
        <v>0</v>
      </c>
      <c r="AT55" s="16">
        <f t="shared" si="47"/>
        <v>0</v>
      </c>
      <c r="AU55" s="16">
        <f t="shared" si="47"/>
        <v>0</v>
      </c>
      <c r="AV55" s="16">
        <f t="shared" si="47"/>
        <v>0</v>
      </c>
      <c r="AW55" s="16">
        <f t="shared" si="47"/>
        <v>0</v>
      </c>
      <c r="AX55" s="16">
        <f t="shared" si="47"/>
        <v>0</v>
      </c>
      <c r="AY55" s="16">
        <f t="shared" si="47"/>
        <v>0</v>
      </c>
      <c r="AZ55" s="16">
        <f t="shared" si="47"/>
        <v>0</v>
      </c>
      <c r="BA55" s="16">
        <f t="shared" si="47"/>
        <v>0</v>
      </c>
      <c r="BB55" s="92" t="s">
        <v>120</v>
      </c>
      <c r="BC55" s="95"/>
    </row>
    <row r="56" spans="1:55" s="4" customFormat="1" ht="23.4" customHeight="1">
      <c r="A56" s="64"/>
      <c r="B56" s="74"/>
      <c r="C56" s="75"/>
      <c r="D56" s="76"/>
      <c r="E56" s="71"/>
      <c r="F56" s="15">
        <f t="shared" ref="F56:H57" si="48">AP56+AS56+AV56+AY56</f>
        <v>0</v>
      </c>
      <c r="G56" s="15">
        <f t="shared" si="48"/>
        <v>0</v>
      </c>
      <c r="H56" s="15">
        <f t="shared" si="48"/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5">
        <f t="shared" ref="R56:T57" si="49">I56+L56+O56</f>
        <v>0</v>
      </c>
      <c r="S56" s="15">
        <f t="shared" si="49"/>
        <v>0</v>
      </c>
      <c r="T56" s="15">
        <f t="shared" si="49"/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5">
        <f t="shared" ref="AD56:AF57" si="50">R56+U56+X56+AA56</f>
        <v>0</v>
      </c>
      <c r="AE56" s="15">
        <f t="shared" si="50"/>
        <v>0</v>
      </c>
      <c r="AF56" s="15">
        <f t="shared" si="50"/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5">
        <f t="shared" ref="AP56:AR58" si="51">AD56+AG56+AJ56+AM56</f>
        <v>0</v>
      </c>
      <c r="AQ56" s="15">
        <f t="shared" si="51"/>
        <v>0</v>
      </c>
      <c r="AR56" s="15">
        <f t="shared" si="51"/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06"/>
      <c r="BC56" s="96"/>
    </row>
    <row r="57" spans="1:55" s="4" customFormat="1" ht="25.5" customHeight="1">
      <c r="A57" s="64"/>
      <c r="B57" s="74"/>
      <c r="C57" s="75"/>
      <c r="D57" s="76"/>
      <c r="E57" s="71"/>
      <c r="F57" s="15">
        <f t="shared" si="48"/>
        <v>0</v>
      </c>
      <c r="G57" s="15">
        <f t="shared" si="48"/>
        <v>0</v>
      </c>
      <c r="H57" s="15">
        <f t="shared" si="48"/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5">
        <f t="shared" si="49"/>
        <v>0</v>
      </c>
      <c r="S57" s="15">
        <f t="shared" si="49"/>
        <v>0</v>
      </c>
      <c r="T57" s="15">
        <f t="shared" si="49"/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5">
        <f t="shared" si="50"/>
        <v>0</v>
      </c>
      <c r="AE57" s="15">
        <f t="shared" si="50"/>
        <v>0</v>
      </c>
      <c r="AF57" s="15">
        <f t="shared" si="50"/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5">
        <f t="shared" si="51"/>
        <v>0</v>
      </c>
      <c r="AQ57" s="15">
        <f t="shared" si="51"/>
        <v>0</v>
      </c>
      <c r="AR57" s="15">
        <f t="shared" si="51"/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06"/>
      <c r="BC57" s="96"/>
    </row>
    <row r="58" spans="1:55" s="4" customFormat="1" ht="73.8" customHeight="1">
      <c r="A58" s="64"/>
      <c r="B58" s="74"/>
      <c r="C58" s="75"/>
      <c r="D58" s="76"/>
      <c r="E58" s="71"/>
      <c r="F58" s="15">
        <v>0</v>
      </c>
      <c r="G58" s="15">
        <v>0</v>
      </c>
      <c r="H58" s="15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5">
        <v>0</v>
      </c>
      <c r="S58" s="15">
        <v>0</v>
      </c>
      <c r="T58" s="15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5">
        <v>0</v>
      </c>
      <c r="AE58" s="15">
        <v>0</v>
      </c>
      <c r="AF58" s="15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5">
        <v>0</v>
      </c>
      <c r="AQ58" s="15">
        <f t="shared" si="51"/>
        <v>0</v>
      </c>
      <c r="AR58" s="15">
        <f t="shared" si="51"/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07"/>
      <c r="BC58" s="97"/>
    </row>
    <row r="59" spans="1:55" s="4" customFormat="1" ht="18.75" customHeight="1">
      <c r="A59" s="64" t="s">
        <v>61</v>
      </c>
      <c r="B59" s="74" t="s">
        <v>94</v>
      </c>
      <c r="C59" s="75" t="s">
        <v>81</v>
      </c>
      <c r="D59" s="76">
        <v>5.15</v>
      </c>
      <c r="E59" s="71" t="s">
        <v>53</v>
      </c>
      <c r="F59" s="15">
        <f t="shared" ref="F59:BA59" si="52">SUM(F61:F62)</f>
        <v>0</v>
      </c>
      <c r="G59" s="15">
        <f t="shared" si="52"/>
        <v>0</v>
      </c>
      <c r="H59" s="15">
        <f t="shared" si="52"/>
        <v>0</v>
      </c>
      <c r="I59" s="16">
        <f t="shared" si="52"/>
        <v>0</v>
      </c>
      <c r="J59" s="16">
        <f t="shared" si="52"/>
        <v>0</v>
      </c>
      <c r="K59" s="16">
        <f t="shared" si="52"/>
        <v>0</v>
      </c>
      <c r="L59" s="16">
        <f t="shared" si="52"/>
        <v>0</v>
      </c>
      <c r="M59" s="16">
        <f t="shared" si="52"/>
        <v>0</v>
      </c>
      <c r="N59" s="16">
        <f t="shared" si="52"/>
        <v>0</v>
      </c>
      <c r="O59" s="16">
        <f t="shared" si="52"/>
        <v>0</v>
      </c>
      <c r="P59" s="16">
        <f t="shared" si="52"/>
        <v>0</v>
      </c>
      <c r="Q59" s="16">
        <f t="shared" si="52"/>
        <v>0</v>
      </c>
      <c r="R59" s="15">
        <f t="shared" si="52"/>
        <v>0</v>
      </c>
      <c r="S59" s="15">
        <f t="shared" si="52"/>
        <v>0</v>
      </c>
      <c r="T59" s="15">
        <f t="shared" si="52"/>
        <v>0</v>
      </c>
      <c r="U59" s="16">
        <f t="shared" si="52"/>
        <v>0</v>
      </c>
      <c r="V59" s="16">
        <f t="shared" si="52"/>
        <v>0</v>
      </c>
      <c r="W59" s="16">
        <f t="shared" si="52"/>
        <v>0</v>
      </c>
      <c r="X59" s="16">
        <f t="shared" si="52"/>
        <v>0</v>
      </c>
      <c r="Y59" s="16">
        <f t="shared" si="52"/>
        <v>0</v>
      </c>
      <c r="Z59" s="16">
        <f t="shared" si="52"/>
        <v>0</v>
      </c>
      <c r="AA59" s="16">
        <f t="shared" si="52"/>
        <v>0</v>
      </c>
      <c r="AB59" s="16">
        <f t="shared" si="52"/>
        <v>0</v>
      </c>
      <c r="AC59" s="16">
        <f t="shared" si="52"/>
        <v>0</v>
      </c>
      <c r="AD59" s="15">
        <f t="shared" si="52"/>
        <v>0</v>
      </c>
      <c r="AE59" s="15">
        <f t="shared" si="52"/>
        <v>0</v>
      </c>
      <c r="AF59" s="15">
        <f t="shared" si="52"/>
        <v>0</v>
      </c>
      <c r="AG59" s="16">
        <f t="shared" si="52"/>
        <v>0</v>
      </c>
      <c r="AH59" s="16">
        <f t="shared" si="52"/>
        <v>0</v>
      </c>
      <c r="AI59" s="16">
        <f t="shared" si="52"/>
        <v>0</v>
      </c>
      <c r="AJ59" s="16">
        <f t="shared" si="52"/>
        <v>0</v>
      </c>
      <c r="AK59" s="16">
        <f t="shared" si="52"/>
        <v>0</v>
      </c>
      <c r="AL59" s="16">
        <f t="shared" si="52"/>
        <v>0</v>
      </c>
      <c r="AM59" s="16">
        <f t="shared" si="52"/>
        <v>0</v>
      </c>
      <c r="AN59" s="16">
        <f t="shared" si="52"/>
        <v>0</v>
      </c>
      <c r="AO59" s="16">
        <f t="shared" si="52"/>
        <v>0</v>
      </c>
      <c r="AP59" s="15">
        <f t="shared" si="52"/>
        <v>0</v>
      </c>
      <c r="AQ59" s="15">
        <f t="shared" si="52"/>
        <v>0</v>
      </c>
      <c r="AR59" s="15">
        <f t="shared" si="52"/>
        <v>0</v>
      </c>
      <c r="AS59" s="16">
        <f t="shared" si="52"/>
        <v>0</v>
      </c>
      <c r="AT59" s="16">
        <f t="shared" si="52"/>
        <v>0</v>
      </c>
      <c r="AU59" s="16">
        <f t="shared" si="52"/>
        <v>0</v>
      </c>
      <c r="AV59" s="16">
        <f t="shared" si="52"/>
        <v>0</v>
      </c>
      <c r="AW59" s="16">
        <f t="shared" si="52"/>
        <v>0</v>
      </c>
      <c r="AX59" s="16">
        <f t="shared" si="52"/>
        <v>0</v>
      </c>
      <c r="AY59" s="16">
        <f t="shared" si="52"/>
        <v>0</v>
      </c>
      <c r="AZ59" s="16">
        <f t="shared" si="52"/>
        <v>0</v>
      </c>
      <c r="BA59" s="16">
        <f t="shared" si="52"/>
        <v>0</v>
      </c>
      <c r="BB59" s="92" t="s">
        <v>111</v>
      </c>
      <c r="BC59" s="95"/>
    </row>
    <row r="60" spans="1:55" s="4" customFormat="1" ht="20.25" customHeight="1">
      <c r="A60" s="64"/>
      <c r="B60" s="74"/>
      <c r="C60" s="75"/>
      <c r="D60" s="76"/>
      <c r="E60" s="71"/>
      <c r="F60" s="15">
        <f t="shared" ref="F60:H61" si="53">AP60+AS60+AV60+AY60</f>
        <v>0</v>
      </c>
      <c r="G60" s="15">
        <f t="shared" si="53"/>
        <v>0</v>
      </c>
      <c r="H60" s="15">
        <f t="shared" si="53"/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5">
        <f t="shared" ref="R60:T61" si="54">I60+L60+O60</f>
        <v>0</v>
      </c>
      <c r="S60" s="15">
        <f t="shared" si="54"/>
        <v>0</v>
      </c>
      <c r="T60" s="15">
        <f t="shared" si="54"/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5">
        <f t="shared" ref="AD60:AF61" si="55">R60+U60+X60+AA60</f>
        <v>0</v>
      </c>
      <c r="AE60" s="15">
        <f t="shared" si="55"/>
        <v>0</v>
      </c>
      <c r="AF60" s="15">
        <f t="shared" si="55"/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5">
        <f t="shared" ref="AP60:AR62" si="56">AD60+AG60+AJ60+AM60</f>
        <v>0</v>
      </c>
      <c r="AQ60" s="15">
        <f t="shared" si="56"/>
        <v>0</v>
      </c>
      <c r="AR60" s="15">
        <f t="shared" si="56"/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08"/>
      <c r="BC60" s="96"/>
    </row>
    <row r="61" spans="1:55" s="4" customFormat="1" ht="18.75" customHeight="1">
      <c r="A61" s="64"/>
      <c r="B61" s="74"/>
      <c r="C61" s="75"/>
      <c r="D61" s="76"/>
      <c r="E61" s="71"/>
      <c r="F61" s="15">
        <f t="shared" si="53"/>
        <v>0</v>
      </c>
      <c r="G61" s="15">
        <f t="shared" si="53"/>
        <v>0</v>
      </c>
      <c r="H61" s="15">
        <f t="shared" si="53"/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5">
        <f t="shared" si="54"/>
        <v>0</v>
      </c>
      <c r="S61" s="15">
        <f t="shared" si="54"/>
        <v>0</v>
      </c>
      <c r="T61" s="15">
        <f t="shared" si="54"/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5">
        <f t="shared" si="55"/>
        <v>0</v>
      </c>
      <c r="AE61" s="15">
        <f t="shared" si="55"/>
        <v>0</v>
      </c>
      <c r="AF61" s="15">
        <f t="shared" si="55"/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5">
        <f t="shared" si="56"/>
        <v>0</v>
      </c>
      <c r="AQ61" s="15">
        <f t="shared" si="56"/>
        <v>0</v>
      </c>
      <c r="AR61" s="15">
        <f t="shared" si="56"/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08"/>
      <c r="BC61" s="96"/>
    </row>
    <row r="62" spans="1:55" s="4" customFormat="1" ht="22.2" customHeight="1">
      <c r="A62" s="64"/>
      <c r="B62" s="74"/>
      <c r="C62" s="75"/>
      <c r="D62" s="76"/>
      <c r="E62" s="71"/>
      <c r="F62" s="15">
        <v>0</v>
      </c>
      <c r="G62" s="15">
        <v>0</v>
      </c>
      <c r="H62" s="15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5">
        <v>0</v>
      </c>
      <c r="S62" s="15">
        <v>0</v>
      </c>
      <c r="T62" s="15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5">
        <v>0</v>
      </c>
      <c r="AE62" s="15">
        <v>0</v>
      </c>
      <c r="AF62" s="15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5">
        <v>0</v>
      </c>
      <c r="AQ62" s="15">
        <f t="shared" si="56"/>
        <v>0</v>
      </c>
      <c r="AR62" s="15">
        <f t="shared" si="56"/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09"/>
      <c r="BC62" s="97"/>
    </row>
    <row r="63" spans="1:55" s="4" customFormat="1" ht="23.25" customHeight="1">
      <c r="A63" s="64" t="s">
        <v>62</v>
      </c>
      <c r="B63" s="74" t="s">
        <v>95</v>
      </c>
      <c r="C63" s="66" t="s">
        <v>79</v>
      </c>
      <c r="D63" s="76">
        <v>9</v>
      </c>
      <c r="E63" s="34" t="s">
        <v>15</v>
      </c>
      <c r="F63" s="15">
        <f t="shared" ref="F63:BA63" si="57">SUM(F65:F66)</f>
        <v>3.0000000000654836E-2</v>
      </c>
      <c r="G63" s="15">
        <f t="shared" si="57"/>
        <v>0</v>
      </c>
      <c r="H63" s="15">
        <f t="shared" si="57"/>
        <v>0</v>
      </c>
      <c r="I63" s="16">
        <f t="shared" si="57"/>
        <v>370.33</v>
      </c>
      <c r="J63" s="16">
        <f t="shared" si="57"/>
        <v>0</v>
      </c>
      <c r="K63" s="16">
        <f t="shared" si="57"/>
        <v>0</v>
      </c>
      <c r="L63" s="16">
        <f t="shared" si="57"/>
        <v>370.3</v>
      </c>
      <c r="M63" s="16">
        <f t="shared" si="57"/>
        <v>0</v>
      </c>
      <c r="N63" s="16">
        <f t="shared" si="57"/>
        <v>0</v>
      </c>
      <c r="O63" s="16">
        <f t="shared" si="57"/>
        <v>370.4</v>
      </c>
      <c r="P63" s="16">
        <f t="shared" si="57"/>
        <v>0</v>
      </c>
      <c r="Q63" s="16">
        <f t="shared" si="57"/>
        <v>0</v>
      </c>
      <c r="R63" s="15">
        <f t="shared" si="57"/>
        <v>1111.03</v>
      </c>
      <c r="S63" s="15">
        <f t="shared" si="57"/>
        <v>0</v>
      </c>
      <c r="T63" s="15">
        <f t="shared" si="57"/>
        <v>0</v>
      </c>
      <c r="U63" s="16">
        <f t="shared" si="57"/>
        <v>576.70000000000005</v>
      </c>
      <c r="V63" s="16">
        <f t="shared" si="57"/>
        <v>0</v>
      </c>
      <c r="W63" s="16">
        <f t="shared" si="57"/>
        <v>0</v>
      </c>
      <c r="X63" s="16">
        <f t="shared" si="57"/>
        <v>576.70000000000005</v>
      </c>
      <c r="Y63" s="16">
        <f t="shared" si="57"/>
        <v>0</v>
      </c>
      <c r="Z63" s="16">
        <f t="shared" si="57"/>
        <v>0</v>
      </c>
      <c r="AA63" s="16">
        <f t="shared" si="57"/>
        <v>576.6</v>
      </c>
      <c r="AB63" s="16">
        <f t="shared" si="57"/>
        <v>0</v>
      </c>
      <c r="AC63" s="16">
        <f t="shared" si="57"/>
        <v>0</v>
      </c>
      <c r="AD63" s="15">
        <f t="shared" si="57"/>
        <v>2841.03</v>
      </c>
      <c r="AE63" s="15">
        <f t="shared" si="57"/>
        <v>0</v>
      </c>
      <c r="AF63" s="15">
        <f t="shared" si="57"/>
        <v>0</v>
      </c>
      <c r="AG63" s="16">
        <f t="shared" si="57"/>
        <v>576.70000000000005</v>
      </c>
      <c r="AH63" s="16">
        <f t="shared" si="57"/>
        <v>0</v>
      </c>
      <c r="AI63" s="16">
        <f t="shared" si="57"/>
        <v>0</v>
      </c>
      <c r="AJ63" s="16">
        <f t="shared" si="57"/>
        <v>576.70000000000005</v>
      </c>
      <c r="AK63" s="16">
        <f t="shared" si="57"/>
        <v>0</v>
      </c>
      <c r="AL63" s="16">
        <f t="shared" si="57"/>
        <v>0</v>
      </c>
      <c r="AM63" s="16">
        <f t="shared" si="57"/>
        <v>576.6</v>
      </c>
      <c r="AN63" s="16">
        <f t="shared" si="57"/>
        <v>0</v>
      </c>
      <c r="AO63" s="16">
        <f t="shared" si="57"/>
        <v>0</v>
      </c>
      <c r="AP63" s="15">
        <f t="shared" si="57"/>
        <v>4571.0300000000007</v>
      </c>
      <c r="AQ63" s="15">
        <f t="shared" si="57"/>
        <v>0</v>
      </c>
      <c r="AR63" s="15">
        <f t="shared" si="57"/>
        <v>0</v>
      </c>
      <c r="AS63" s="16">
        <f t="shared" si="57"/>
        <v>0</v>
      </c>
      <c r="AT63" s="16">
        <f t="shared" si="57"/>
        <v>0</v>
      </c>
      <c r="AU63" s="16">
        <f t="shared" si="57"/>
        <v>0</v>
      </c>
      <c r="AV63" s="16">
        <f t="shared" si="57"/>
        <v>0</v>
      </c>
      <c r="AW63" s="16">
        <f t="shared" si="57"/>
        <v>0</v>
      </c>
      <c r="AX63" s="16">
        <f t="shared" si="57"/>
        <v>0</v>
      </c>
      <c r="AY63" s="16">
        <f t="shared" si="57"/>
        <v>-4571</v>
      </c>
      <c r="AZ63" s="16">
        <f t="shared" si="57"/>
        <v>0</v>
      </c>
      <c r="BA63" s="16">
        <f t="shared" si="57"/>
        <v>0</v>
      </c>
      <c r="BB63" s="68" t="s">
        <v>112</v>
      </c>
      <c r="BC63" s="113"/>
    </row>
    <row r="64" spans="1:55" s="4" customFormat="1" ht="21" customHeight="1">
      <c r="A64" s="64"/>
      <c r="B64" s="74"/>
      <c r="C64" s="66"/>
      <c r="D64" s="76"/>
      <c r="E64" s="34" t="s">
        <v>18</v>
      </c>
      <c r="F64" s="15">
        <f t="shared" ref="F64:H66" si="58">AP64+AS64+AV64+AY64</f>
        <v>0</v>
      </c>
      <c r="G64" s="15">
        <f t="shared" si="58"/>
        <v>0</v>
      </c>
      <c r="H64" s="15">
        <f t="shared" si="58"/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5">
        <f t="shared" ref="R64:T66" si="59">I64+L64+O64</f>
        <v>0</v>
      </c>
      <c r="S64" s="15">
        <f t="shared" si="59"/>
        <v>0</v>
      </c>
      <c r="T64" s="15">
        <f t="shared" si="59"/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5">
        <f t="shared" ref="AD64:AF66" si="60">R64+U64+X64+AA64</f>
        <v>0</v>
      </c>
      <c r="AE64" s="15">
        <f t="shared" si="60"/>
        <v>0</v>
      </c>
      <c r="AF64" s="15">
        <f t="shared" si="60"/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5">
        <f t="shared" ref="AP64:AR66" si="61">AD64+AG64+AJ64+AM64</f>
        <v>0</v>
      </c>
      <c r="AQ64" s="15">
        <f t="shared" si="61"/>
        <v>0</v>
      </c>
      <c r="AR64" s="15">
        <f t="shared" si="61"/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77"/>
      <c r="BC64" s="114"/>
    </row>
    <row r="65" spans="1:55" s="4" customFormat="1" ht="20.25" customHeight="1">
      <c r="A65" s="64"/>
      <c r="B65" s="74"/>
      <c r="C65" s="66"/>
      <c r="D65" s="76"/>
      <c r="E65" s="35" t="s">
        <v>16</v>
      </c>
      <c r="F65" s="15">
        <f t="shared" si="58"/>
        <v>0</v>
      </c>
      <c r="G65" s="15">
        <f t="shared" si="58"/>
        <v>0</v>
      </c>
      <c r="H65" s="15">
        <f t="shared" si="58"/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5">
        <f t="shared" si="59"/>
        <v>0</v>
      </c>
      <c r="S65" s="15">
        <f t="shared" si="59"/>
        <v>0</v>
      </c>
      <c r="T65" s="15">
        <f t="shared" si="59"/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5">
        <f t="shared" si="60"/>
        <v>0</v>
      </c>
      <c r="AE65" s="15">
        <f t="shared" si="60"/>
        <v>0</v>
      </c>
      <c r="AF65" s="15">
        <f t="shared" si="60"/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5">
        <f t="shared" si="61"/>
        <v>0</v>
      </c>
      <c r="AQ65" s="15">
        <f t="shared" si="61"/>
        <v>0</v>
      </c>
      <c r="AR65" s="15">
        <f t="shared" si="61"/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77"/>
      <c r="BC65" s="114"/>
    </row>
    <row r="66" spans="1:55" s="4" customFormat="1" ht="24" customHeight="1">
      <c r="A66" s="64"/>
      <c r="B66" s="74"/>
      <c r="C66" s="66"/>
      <c r="D66" s="76"/>
      <c r="E66" s="35" t="s">
        <v>17</v>
      </c>
      <c r="F66" s="15">
        <f>AP66+AS66+AV66+AY66</f>
        <v>3.0000000000654836E-2</v>
      </c>
      <c r="G66" s="15">
        <f>AQ66+AT66+AW66+AZ66</f>
        <v>0</v>
      </c>
      <c r="H66" s="15">
        <f t="shared" si="58"/>
        <v>0</v>
      </c>
      <c r="I66" s="16">
        <f>370.33</f>
        <v>370.33</v>
      </c>
      <c r="J66" s="16">
        <v>0</v>
      </c>
      <c r="K66" s="16">
        <v>0</v>
      </c>
      <c r="L66" s="16">
        <f>370.3</f>
        <v>370.3</v>
      </c>
      <c r="M66" s="16">
        <v>0</v>
      </c>
      <c r="N66" s="16">
        <v>0</v>
      </c>
      <c r="O66" s="16">
        <f>370.4</f>
        <v>370.4</v>
      </c>
      <c r="P66" s="16">
        <v>0</v>
      </c>
      <c r="Q66" s="16">
        <v>0</v>
      </c>
      <c r="R66" s="15">
        <f>I66+L66+O66</f>
        <v>1111.03</v>
      </c>
      <c r="S66" s="15">
        <f t="shared" si="59"/>
        <v>0</v>
      </c>
      <c r="T66" s="15">
        <f t="shared" si="59"/>
        <v>0</v>
      </c>
      <c r="U66" s="16">
        <f>576.7</f>
        <v>576.70000000000005</v>
      </c>
      <c r="V66" s="16">
        <v>0</v>
      </c>
      <c r="W66" s="16">
        <v>0</v>
      </c>
      <c r="X66" s="16">
        <f>576.7</f>
        <v>576.70000000000005</v>
      </c>
      <c r="Y66" s="16">
        <v>0</v>
      </c>
      <c r="Z66" s="16">
        <v>0</v>
      </c>
      <c r="AA66" s="16">
        <f>576.6</f>
        <v>576.6</v>
      </c>
      <c r="AB66" s="16">
        <v>0</v>
      </c>
      <c r="AC66" s="16">
        <v>0</v>
      </c>
      <c r="AD66" s="15">
        <f>R66+U66+X66+AA66</f>
        <v>2841.03</v>
      </c>
      <c r="AE66" s="15">
        <f>S66+V66+Y66+AB66</f>
        <v>0</v>
      </c>
      <c r="AF66" s="15">
        <f t="shared" si="60"/>
        <v>0</v>
      </c>
      <c r="AG66" s="16">
        <f>576.7</f>
        <v>576.70000000000005</v>
      </c>
      <c r="AH66" s="16">
        <v>0</v>
      </c>
      <c r="AI66" s="16">
        <v>0</v>
      </c>
      <c r="AJ66" s="16">
        <f>576.7</f>
        <v>576.70000000000005</v>
      </c>
      <c r="AK66" s="16">
        <v>0</v>
      </c>
      <c r="AL66" s="16">
        <v>0</v>
      </c>
      <c r="AM66" s="16">
        <f>576.6</f>
        <v>576.6</v>
      </c>
      <c r="AN66" s="16">
        <v>0</v>
      </c>
      <c r="AO66" s="16">
        <v>0</v>
      </c>
      <c r="AP66" s="15">
        <f>AD66+AG66+AJ66+AM66</f>
        <v>4571.0300000000007</v>
      </c>
      <c r="AQ66" s="15">
        <f t="shared" si="61"/>
        <v>0</v>
      </c>
      <c r="AR66" s="15">
        <f t="shared" si="61"/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f>-4571</f>
        <v>-4571</v>
      </c>
      <c r="AZ66" s="16">
        <v>0</v>
      </c>
      <c r="BA66" s="16">
        <v>0</v>
      </c>
      <c r="BB66" s="77"/>
      <c r="BC66" s="114"/>
    </row>
    <row r="67" spans="1:55" s="10" customFormat="1" ht="40.200000000000003" customHeight="1">
      <c r="A67" s="64" t="s">
        <v>63</v>
      </c>
      <c r="B67" s="74" t="s">
        <v>96</v>
      </c>
      <c r="C67" s="66" t="s">
        <v>79</v>
      </c>
      <c r="D67" s="76">
        <v>9</v>
      </c>
      <c r="E67" s="34" t="s">
        <v>15</v>
      </c>
      <c r="F67" s="15">
        <f t="shared" ref="F67:BA67" si="62">SUM(F69:F70)</f>
        <v>1347.27</v>
      </c>
      <c r="G67" s="15">
        <f t="shared" si="62"/>
        <v>0</v>
      </c>
      <c r="H67" s="15">
        <f t="shared" si="62"/>
        <v>0</v>
      </c>
      <c r="I67" s="16">
        <f t="shared" si="62"/>
        <v>0</v>
      </c>
      <c r="J67" s="16">
        <f t="shared" si="62"/>
        <v>0</v>
      </c>
      <c r="K67" s="16">
        <f t="shared" si="62"/>
        <v>0</v>
      </c>
      <c r="L67" s="16">
        <f t="shared" si="62"/>
        <v>0</v>
      </c>
      <c r="M67" s="16">
        <f t="shared" si="62"/>
        <v>0</v>
      </c>
      <c r="N67" s="16">
        <f t="shared" si="62"/>
        <v>0</v>
      </c>
      <c r="O67" s="16">
        <f t="shared" si="62"/>
        <v>0</v>
      </c>
      <c r="P67" s="16">
        <f t="shared" si="62"/>
        <v>0</v>
      </c>
      <c r="Q67" s="16">
        <f t="shared" si="62"/>
        <v>0</v>
      </c>
      <c r="R67" s="15">
        <f t="shared" si="62"/>
        <v>0</v>
      </c>
      <c r="S67" s="15">
        <f t="shared" si="62"/>
        <v>0</v>
      </c>
      <c r="T67" s="15">
        <f t="shared" si="62"/>
        <v>0</v>
      </c>
      <c r="U67" s="16">
        <f t="shared" si="62"/>
        <v>0</v>
      </c>
      <c r="V67" s="16">
        <f t="shared" si="62"/>
        <v>0</v>
      </c>
      <c r="W67" s="16">
        <f t="shared" si="62"/>
        <v>0</v>
      </c>
      <c r="X67" s="16">
        <f t="shared" si="62"/>
        <v>0</v>
      </c>
      <c r="Y67" s="16">
        <f t="shared" si="62"/>
        <v>0</v>
      </c>
      <c r="Z67" s="16">
        <f t="shared" si="62"/>
        <v>0</v>
      </c>
      <c r="AA67" s="16">
        <f t="shared" si="62"/>
        <v>0</v>
      </c>
      <c r="AB67" s="16">
        <f t="shared" si="62"/>
        <v>0</v>
      </c>
      <c r="AC67" s="16">
        <f t="shared" si="62"/>
        <v>0</v>
      </c>
      <c r="AD67" s="15">
        <f t="shared" si="62"/>
        <v>0</v>
      </c>
      <c r="AE67" s="15">
        <f t="shared" si="62"/>
        <v>0</v>
      </c>
      <c r="AF67" s="15">
        <f t="shared" si="62"/>
        <v>0</v>
      </c>
      <c r="AG67" s="16">
        <f t="shared" si="62"/>
        <v>0</v>
      </c>
      <c r="AH67" s="16">
        <f t="shared" si="62"/>
        <v>0</v>
      </c>
      <c r="AI67" s="16">
        <f t="shared" si="62"/>
        <v>0</v>
      </c>
      <c r="AJ67" s="16">
        <f t="shared" si="62"/>
        <v>514.20000000000005</v>
      </c>
      <c r="AK67" s="16">
        <f t="shared" si="62"/>
        <v>0</v>
      </c>
      <c r="AL67" s="16">
        <f t="shared" si="62"/>
        <v>0</v>
      </c>
      <c r="AM67" s="16">
        <f t="shared" si="62"/>
        <v>0</v>
      </c>
      <c r="AN67" s="16">
        <f t="shared" si="62"/>
        <v>0</v>
      </c>
      <c r="AO67" s="16">
        <f t="shared" si="62"/>
        <v>0</v>
      </c>
      <c r="AP67" s="15">
        <f t="shared" si="62"/>
        <v>514.20000000000005</v>
      </c>
      <c r="AQ67" s="15">
        <f t="shared" si="62"/>
        <v>0</v>
      </c>
      <c r="AR67" s="15">
        <f t="shared" si="62"/>
        <v>0</v>
      </c>
      <c r="AS67" s="16">
        <f t="shared" si="62"/>
        <v>0</v>
      </c>
      <c r="AT67" s="16">
        <f t="shared" si="62"/>
        <v>0</v>
      </c>
      <c r="AU67" s="16">
        <f t="shared" si="62"/>
        <v>0</v>
      </c>
      <c r="AV67" s="16">
        <f t="shared" si="62"/>
        <v>-3.0000000000043769E-2</v>
      </c>
      <c r="AW67" s="16">
        <f t="shared" si="62"/>
        <v>0</v>
      </c>
      <c r="AX67" s="16">
        <f t="shared" si="62"/>
        <v>0</v>
      </c>
      <c r="AY67" s="16">
        <f t="shared" si="62"/>
        <v>833.1</v>
      </c>
      <c r="AZ67" s="16">
        <f t="shared" si="62"/>
        <v>0</v>
      </c>
      <c r="BA67" s="16">
        <f t="shared" si="62"/>
        <v>0</v>
      </c>
      <c r="BB67" s="68" t="s">
        <v>121</v>
      </c>
      <c r="BC67" s="79" t="s">
        <v>122</v>
      </c>
    </row>
    <row r="68" spans="1:55" s="10" customFormat="1" ht="25.8" customHeight="1">
      <c r="A68" s="64"/>
      <c r="B68" s="74"/>
      <c r="C68" s="66"/>
      <c r="D68" s="76"/>
      <c r="E68" s="34" t="s">
        <v>18</v>
      </c>
      <c r="F68" s="15">
        <f t="shared" ref="F68:H70" si="63">AP68+AS68+AV68+AY68</f>
        <v>0</v>
      </c>
      <c r="G68" s="15">
        <f t="shared" si="63"/>
        <v>0</v>
      </c>
      <c r="H68" s="15">
        <f t="shared" si="63"/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5">
        <f t="shared" ref="R68:T70" si="64">I68+L68+O68</f>
        <v>0</v>
      </c>
      <c r="S68" s="15">
        <f t="shared" si="64"/>
        <v>0</v>
      </c>
      <c r="T68" s="15">
        <f t="shared" si="64"/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5">
        <f t="shared" ref="AD68:AF70" si="65">R68+U68+X68+AA68</f>
        <v>0</v>
      </c>
      <c r="AE68" s="15">
        <f t="shared" si="65"/>
        <v>0</v>
      </c>
      <c r="AF68" s="15">
        <f t="shared" si="65"/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5">
        <f t="shared" ref="AP68:AR70" si="66">AD68+AG68+AJ68+AM68</f>
        <v>0</v>
      </c>
      <c r="AQ68" s="15">
        <f t="shared" si="66"/>
        <v>0</v>
      </c>
      <c r="AR68" s="15">
        <f t="shared" si="66"/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77"/>
      <c r="BC68" s="80"/>
    </row>
    <row r="69" spans="1:55" s="10" customFormat="1" ht="18" customHeight="1">
      <c r="A69" s="64"/>
      <c r="B69" s="74"/>
      <c r="C69" s="66"/>
      <c r="D69" s="76"/>
      <c r="E69" s="35" t="s">
        <v>16</v>
      </c>
      <c r="F69" s="15">
        <f t="shared" si="63"/>
        <v>0</v>
      </c>
      <c r="G69" s="15">
        <f t="shared" si="63"/>
        <v>0</v>
      </c>
      <c r="H69" s="15">
        <f t="shared" si="63"/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5">
        <f t="shared" si="64"/>
        <v>0</v>
      </c>
      <c r="S69" s="15">
        <f t="shared" si="64"/>
        <v>0</v>
      </c>
      <c r="T69" s="15">
        <f t="shared" si="64"/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5">
        <f t="shared" si="65"/>
        <v>0</v>
      </c>
      <c r="AE69" s="15">
        <f t="shared" si="65"/>
        <v>0</v>
      </c>
      <c r="AF69" s="15">
        <f t="shared" si="65"/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5">
        <f t="shared" si="66"/>
        <v>0</v>
      </c>
      <c r="AQ69" s="15">
        <f t="shared" si="66"/>
        <v>0</v>
      </c>
      <c r="AR69" s="15">
        <f t="shared" si="66"/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77"/>
      <c r="BC69" s="80"/>
    </row>
    <row r="70" spans="1:55" s="10" customFormat="1" ht="45.6" customHeight="1">
      <c r="A70" s="64"/>
      <c r="B70" s="74"/>
      <c r="C70" s="66"/>
      <c r="D70" s="76"/>
      <c r="E70" s="35" t="s">
        <v>17</v>
      </c>
      <c r="F70" s="15">
        <f>AP70+AS70+AV70+AY70</f>
        <v>1347.27</v>
      </c>
      <c r="G70" s="15">
        <f t="shared" si="63"/>
        <v>0</v>
      </c>
      <c r="H70" s="15">
        <f t="shared" si="63"/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5">
        <f>I70+L70+O70</f>
        <v>0</v>
      </c>
      <c r="S70" s="15">
        <f t="shared" si="64"/>
        <v>0</v>
      </c>
      <c r="T70" s="15">
        <f t="shared" si="64"/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5">
        <f t="shared" si="65"/>
        <v>0</v>
      </c>
      <c r="AE70" s="15">
        <f t="shared" si="65"/>
        <v>0</v>
      </c>
      <c r="AF70" s="15">
        <f t="shared" si="65"/>
        <v>0</v>
      </c>
      <c r="AG70" s="16">
        <f>833.3-24.3-809</f>
        <v>0</v>
      </c>
      <c r="AH70" s="16">
        <v>0</v>
      </c>
      <c r="AI70" s="16">
        <v>0</v>
      </c>
      <c r="AJ70" s="16">
        <f>1388-873.8</f>
        <v>514.20000000000005</v>
      </c>
      <c r="AK70" s="16">
        <v>0</v>
      </c>
      <c r="AL70" s="16">
        <v>0</v>
      </c>
      <c r="AM70" s="16">
        <f>833.4-833.4</f>
        <v>0</v>
      </c>
      <c r="AN70" s="16">
        <v>0</v>
      </c>
      <c r="AO70" s="16">
        <v>0</v>
      </c>
      <c r="AP70" s="15">
        <f t="shared" si="66"/>
        <v>514.20000000000005</v>
      </c>
      <c r="AQ70" s="15">
        <f t="shared" si="66"/>
        <v>0</v>
      </c>
      <c r="AR70" s="15">
        <f t="shared" si="66"/>
        <v>0</v>
      </c>
      <c r="AS70" s="16">
        <f>833.3-833.3</f>
        <v>0</v>
      </c>
      <c r="AT70" s="16">
        <v>0</v>
      </c>
      <c r="AU70" s="16">
        <v>0</v>
      </c>
      <c r="AV70" s="16">
        <f>833.3-785.63-47.7</f>
        <v>-3.0000000000043769E-2</v>
      </c>
      <c r="AW70" s="16">
        <v>0</v>
      </c>
      <c r="AX70" s="16">
        <v>0</v>
      </c>
      <c r="AY70" s="16">
        <f>833.4-34.4-25+0.1+59</f>
        <v>833.1</v>
      </c>
      <c r="AZ70" s="16">
        <v>0</v>
      </c>
      <c r="BA70" s="16">
        <v>0</v>
      </c>
      <c r="BB70" s="77"/>
      <c r="BC70" s="81"/>
    </row>
    <row r="71" spans="1:55" s="10" customFormat="1" ht="24" customHeight="1">
      <c r="A71" s="64" t="s">
        <v>64</v>
      </c>
      <c r="B71" s="74" t="s">
        <v>101</v>
      </c>
      <c r="C71" s="66" t="s">
        <v>79</v>
      </c>
      <c r="D71" s="76">
        <v>9</v>
      </c>
      <c r="E71" s="71" t="s">
        <v>53</v>
      </c>
      <c r="F71" s="15">
        <f t="shared" ref="F71:BA71" si="67">SUM(F73:F74)</f>
        <v>0</v>
      </c>
      <c r="G71" s="15">
        <f t="shared" si="67"/>
        <v>0</v>
      </c>
      <c r="H71" s="15">
        <f t="shared" si="67"/>
        <v>0</v>
      </c>
      <c r="I71" s="16">
        <f t="shared" si="67"/>
        <v>0</v>
      </c>
      <c r="J71" s="16">
        <f t="shared" si="67"/>
        <v>0</v>
      </c>
      <c r="K71" s="16">
        <f t="shared" si="67"/>
        <v>0</v>
      </c>
      <c r="L71" s="16">
        <f t="shared" si="67"/>
        <v>0</v>
      </c>
      <c r="M71" s="16">
        <f t="shared" si="67"/>
        <v>0</v>
      </c>
      <c r="N71" s="16">
        <f t="shared" si="67"/>
        <v>0</v>
      </c>
      <c r="O71" s="16">
        <f t="shared" si="67"/>
        <v>0</v>
      </c>
      <c r="P71" s="16">
        <f t="shared" si="67"/>
        <v>0</v>
      </c>
      <c r="Q71" s="16">
        <f t="shared" si="67"/>
        <v>0</v>
      </c>
      <c r="R71" s="15">
        <f t="shared" si="67"/>
        <v>0</v>
      </c>
      <c r="S71" s="15">
        <f t="shared" si="67"/>
        <v>0</v>
      </c>
      <c r="T71" s="15">
        <f t="shared" si="67"/>
        <v>0</v>
      </c>
      <c r="U71" s="16">
        <f t="shared" si="67"/>
        <v>0</v>
      </c>
      <c r="V71" s="16">
        <f t="shared" si="67"/>
        <v>0</v>
      </c>
      <c r="W71" s="16">
        <f t="shared" si="67"/>
        <v>0</v>
      </c>
      <c r="X71" s="16">
        <f t="shared" si="67"/>
        <v>0</v>
      </c>
      <c r="Y71" s="16">
        <f t="shared" si="67"/>
        <v>0</v>
      </c>
      <c r="Z71" s="16">
        <f t="shared" si="67"/>
        <v>0</v>
      </c>
      <c r="AA71" s="16">
        <f t="shared" si="67"/>
        <v>0</v>
      </c>
      <c r="AB71" s="16">
        <f t="shared" si="67"/>
        <v>0</v>
      </c>
      <c r="AC71" s="16">
        <f t="shared" si="67"/>
        <v>0</v>
      </c>
      <c r="AD71" s="15">
        <f t="shared" si="67"/>
        <v>0</v>
      </c>
      <c r="AE71" s="15">
        <f t="shared" si="67"/>
        <v>0</v>
      </c>
      <c r="AF71" s="15">
        <f t="shared" si="67"/>
        <v>0</v>
      </c>
      <c r="AG71" s="16">
        <f t="shared" si="67"/>
        <v>0</v>
      </c>
      <c r="AH71" s="16">
        <f t="shared" si="67"/>
        <v>0</v>
      </c>
      <c r="AI71" s="16">
        <f t="shared" si="67"/>
        <v>0</v>
      </c>
      <c r="AJ71" s="16">
        <f t="shared" si="67"/>
        <v>0</v>
      </c>
      <c r="AK71" s="16">
        <f t="shared" si="67"/>
        <v>0</v>
      </c>
      <c r="AL71" s="16">
        <f t="shared" si="67"/>
        <v>0</v>
      </c>
      <c r="AM71" s="16">
        <f t="shared" si="67"/>
        <v>0</v>
      </c>
      <c r="AN71" s="16">
        <f t="shared" si="67"/>
        <v>0</v>
      </c>
      <c r="AO71" s="16">
        <f t="shared" si="67"/>
        <v>0</v>
      </c>
      <c r="AP71" s="15">
        <f t="shared" si="67"/>
        <v>0</v>
      </c>
      <c r="AQ71" s="15">
        <f t="shared" si="67"/>
        <v>0</v>
      </c>
      <c r="AR71" s="15">
        <f t="shared" si="67"/>
        <v>0</v>
      </c>
      <c r="AS71" s="16">
        <f t="shared" si="67"/>
        <v>0</v>
      </c>
      <c r="AT71" s="16">
        <f t="shared" si="67"/>
        <v>0</v>
      </c>
      <c r="AU71" s="16">
        <f t="shared" si="67"/>
        <v>0</v>
      </c>
      <c r="AV71" s="16">
        <f t="shared" si="67"/>
        <v>0</v>
      </c>
      <c r="AW71" s="16">
        <f t="shared" si="67"/>
        <v>0</v>
      </c>
      <c r="AX71" s="16">
        <f t="shared" si="67"/>
        <v>0</v>
      </c>
      <c r="AY71" s="16">
        <f t="shared" si="67"/>
        <v>0</v>
      </c>
      <c r="AZ71" s="16">
        <f t="shared" si="67"/>
        <v>0</v>
      </c>
      <c r="BA71" s="16">
        <f t="shared" si="67"/>
        <v>0</v>
      </c>
      <c r="BB71" s="68" t="s">
        <v>114</v>
      </c>
      <c r="BC71" s="78"/>
    </row>
    <row r="72" spans="1:55" s="10" customFormat="1" ht="26.25" customHeight="1">
      <c r="A72" s="64"/>
      <c r="B72" s="74"/>
      <c r="C72" s="66"/>
      <c r="D72" s="76"/>
      <c r="E72" s="71"/>
      <c r="F72" s="15">
        <f t="shared" ref="F72:H73" si="68">AP72+AS72+AV72+AY72</f>
        <v>0</v>
      </c>
      <c r="G72" s="15">
        <f t="shared" si="68"/>
        <v>0</v>
      </c>
      <c r="H72" s="15">
        <f t="shared" si="68"/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5">
        <f t="shared" ref="R72:T73" si="69">I72+L72+O72</f>
        <v>0</v>
      </c>
      <c r="S72" s="15">
        <f t="shared" si="69"/>
        <v>0</v>
      </c>
      <c r="T72" s="15">
        <f t="shared" si="69"/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5">
        <f t="shared" ref="AD72:AF73" si="70">R72+U72+X72+AA72</f>
        <v>0</v>
      </c>
      <c r="AE72" s="15">
        <f t="shared" si="70"/>
        <v>0</v>
      </c>
      <c r="AF72" s="15">
        <f t="shared" si="70"/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5">
        <f t="shared" ref="AP72:AR73" si="71">AD72+AG72+AJ72+AM72</f>
        <v>0</v>
      </c>
      <c r="AQ72" s="15">
        <f t="shared" si="71"/>
        <v>0</v>
      </c>
      <c r="AR72" s="15">
        <f t="shared" si="71"/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68"/>
      <c r="BC72" s="78"/>
    </row>
    <row r="73" spans="1:55" s="10" customFormat="1" ht="24.6" customHeight="1">
      <c r="A73" s="64"/>
      <c r="B73" s="74"/>
      <c r="C73" s="66"/>
      <c r="D73" s="76"/>
      <c r="E73" s="71"/>
      <c r="F73" s="15">
        <f t="shared" si="68"/>
        <v>0</v>
      </c>
      <c r="G73" s="15">
        <f t="shared" si="68"/>
        <v>0</v>
      </c>
      <c r="H73" s="15">
        <f t="shared" si="68"/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5">
        <f t="shared" si="69"/>
        <v>0</v>
      </c>
      <c r="S73" s="15">
        <f t="shared" si="69"/>
        <v>0</v>
      </c>
      <c r="T73" s="15">
        <f t="shared" si="69"/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5">
        <f t="shared" si="70"/>
        <v>0</v>
      </c>
      <c r="AE73" s="15">
        <f t="shared" si="70"/>
        <v>0</v>
      </c>
      <c r="AF73" s="15">
        <f t="shared" si="70"/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5">
        <f t="shared" si="71"/>
        <v>0</v>
      </c>
      <c r="AQ73" s="15">
        <f t="shared" si="71"/>
        <v>0</v>
      </c>
      <c r="AR73" s="15">
        <f t="shared" si="71"/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68"/>
      <c r="BC73" s="78"/>
    </row>
    <row r="74" spans="1:55" s="10" customFormat="1" ht="31.8" customHeight="1">
      <c r="A74" s="64"/>
      <c r="B74" s="74"/>
      <c r="C74" s="66"/>
      <c r="D74" s="76"/>
      <c r="E74" s="71"/>
      <c r="F74" s="15">
        <v>0</v>
      </c>
      <c r="G74" s="15">
        <v>0</v>
      </c>
      <c r="H74" s="15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5">
        <v>0</v>
      </c>
      <c r="S74" s="15">
        <v>0</v>
      </c>
      <c r="T74" s="15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5">
        <v>0</v>
      </c>
      <c r="AE74" s="15">
        <v>0</v>
      </c>
      <c r="AF74" s="15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5">
        <v>0</v>
      </c>
      <c r="AQ74" s="15">
        <v>0</v>
      </c>
      <c r="AR74" s="15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68"/>
      <c r="BC74" s="78"/>
    </row>
    <row r="75" spans="1:55" s="10" customFormat="1" ht="17.399999999999999" customHeight="1">
      <c r="A75" s="84"/>
      <c r="B75" s="66" t="s">
        <v>51</v>
      </c>
      <c r="C75" s="66"/>
      <c r="D75" s="67"/>
      <c r="E75" s="34" t="s">
        <v>15</v>
      </c>
      <c r="F75" s="15">
        <f>SUM(F76:F78)</f>
        <v>1402.9000000000005</v>
      </c>
      <c r="G75" s="15">
        <f>SUM(G76:G78)</f>
        <v>55.5</v>
      </c>
      <c r="H75" s="15">
        <f>SUM(H76:H78)</f>
        <v>3.9560909544514917</v>
      </c>
      <c r="I75" s="16">
        <f t="shared" ref="I75:AF75" si="72">SUM(I77:I78)</f>
        <v>370.33</v>
      </c>
      <c r="J75" s="16">
        <f t="shared" si="72"/>
        <v>0</v>
      </c>
      <c r="K75" s="16">
        <v>0</v>
      </c>
      <c r="L75" s="16">
        <f t="shared" si="72"/>
        <v>370.3</v>
      </c>
      <c r="M75" s="16">
        <f t="shared" si="72"/>
        <v>0</v>
      </c>
      <c r="N75" s="16">
        <f t="shared" si="72"/>
        <v>0</v>
      </c>
      <c r="O75" s="16">
        <f t="shared" si="72"/>
        <v>370.4</v>
      </c>
      <c r="P75" s="16">
        <f t="shared" si="72"/>
        <v>0</v>
      </c>
      <c r="Q75" s="16">
        <f t="shared" si="72"/>
        <v>0</v>
      </c>
      <c r="R75" s="15">
        <f t="shared" si="72"/>
        <v>1111.03</v>
      </c>
      <c r="S75" s="15">
        <f t="shared" si="72"/>
        <v>0</v>
      </c>
      <c r="T75" s="15">
        <f t="shared" si="72"/>
        <v>0</v>
      </c>
      <c r="U75" s="16">
        <f t="shared" si="72"/>
        <v>601.70000000000005</v>
      </c>
      <c r="V75" s="16">
        <f t="shared" si="72"/>
        <v>25</v>
      </c>
      <c r="W75" s="16">
        <f t="shared" si="72"/>
        <v>4.1548944656805711</v>
      </c>
      <c r="X75" s="16">
        <f t="shared" si="72"/>
        <v>576.70000000000005</v>
      </c>
      <c r="Y75" s="16">
        <f t="shared" si="72"/>
        <v>0</v>
      </c>
      <c r="Z75" s="16">
        <f t="shared" si="72"/>
        <v>0</v>
      </c>
      <c r="AA75" s="16">
        <f t="shared" si="72"/>
        <v>576.6</v>
      </c>
      <c r="AB75" s="16">
        <f t="shared" si="72"/>
        <v>0</v>
      </c>
      <c r="AC75" s="16">
        <f t="shared" si="72"/>
        <v>0</v>
      </c>
      <c r="AD75" s="15">
        <f t="shared" si="72"/>
        <v>2866.03</v>
      </c>
      <c r="AE75" s="15">
        <f t="shared" si="72"/>
        <v>25</v>
      </c>
      <c r="AF75" s="15">
        <f t="shared" si="72"/>
        <v>0.87228675205772432</v>
      </c>
      <c r="AG75" s="16">
        <f t="shared" ref="AG75:BA75" si="73">SUM(AG76:AG78)</f>
        <v>576.70000000000005</v>
      </c>
      <c r="AH75" s="16">
        <f t="shared" si="73"/>
        <v>0</v>
      </c>
      <c r="AI75" s="16">
        <f t="shared" si="73"/>
        <v>0</v>
      </c>
      <c r="AJ75" s="16">
        <f t="shared" si="73"/>
        <v>1090.9000000000001</v>
      </c>
      <c r="AK75" s="16">
        <f t="shared" si="73"/>
        <v>0</v>
      </c>
      <c r="AL75" s="16">
        <f t="shared" si="73"/>
        <v>0</v>
      </c>
      <c r="AM75" s="16">
        <f t="shared" si="73"/>
        <v>576.6</v>
      </c>
      <c r="AN75" s="16">
        <f t="shared" si="73"/>
        <v>0</v>
      </c>
      <c r="AO75" s="16">
        <f t="shared" si="73"/>
        <v>0</v>
      </c>
      <c r="AP75" s="15">
        <f t="shared" si="73"/>
        <v>5110.2300000000005</v>
      </c>
      <c r="AQ75" s="15">
        <f t="shared" si="73"/>
        <v>25</v>
      </c>
      <c r="AR75" s="15">
        <f t="shared" si="73"/>
        <v>0.4892147711551143</v>
      </c>
      <c r="AS75" s="16">
        <f t="shared" si="73"/>
        <v>25</v>
      </c>
      <c r="AT75" s="16">
        <f t="shared" si="73"/>
        <v>0</v>
      </c>
      <c r="AU75" s="16">
        <f t="shared" si="73"/>
        <v>0</v>
      </c>
      <c r="AV75" s="16">
        <f t="shared" si="73"/>
        <v>-3.0000000000043769E-2</v>
      </c>
      <c r="AW75" s="16">
        <f t="shared" si="73"/>
        <v>0</v>
      </c>
      <c r="AX75" s="16">
        <f t="shared" si="73"/>
        <v>0</v>
      </c>
      <c r="AY75" s="16">
        <f t="shared" si="73"/>
        <v>-3732.3</v>
      </c>
      <c r="AZ75" s="16">
        <f t="shared" si="73"/>
        <v>30.5</v>
      </c>
      <c r="BA75" s="16">
        <f t="shared" si="73"/>
        <v>-0.81719047236288611</v>
      </c>
      <c r="BB75" s="72"/>
      <c r="BC75" s="85"/>
    </row>
    <row r="76" spans="1:55" s="10" customFormat="1" ht="16.8" customHeight="1">
      <c r="A76" s="84"/>
      <c r="B76" s="66"/>
      <c r="C76" s="66"/>
      <c r="D76" s="67"/>
      <c r="E76" s="34" t="s">
        <v>18</v>
      </c>
      <c r="F76" s="15">
        <f t="shared" ref="F76:H77" si="74">AP76+AS76+AV76+AY76</f>
        <v>0</v>
      </c>
      <c r="G76" s="15">
        <f t="shared" si="74"/>
        <v>0</v>
      </c>
      <c r="H76" s="15">
        <f t="shared" si="74"/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5">
        <f t="shared" ref="R76:T77" si="75">I76+L76+O76</f>
        <v>0</v>
      </c>
      <c r="S76" s="15">
        <f t="shared" si="75"/>
        <v>0</v>
      </c>
      <c r="T76" s="15">
        <f t="shared" si="75"/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5">
        <f t="shared" ref="AD76:AF77" si="76">R76+U76+X76+AA76</f>
        <v>0</v>
      </c>
      <c r="AE76" s="15">
        <f t="shared" si="76"/>
        <v>0</v>
      </c>
      <c r="AF76" s="15">
        <f t="shared" si="76"/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5">
        <f t="shared" ref="AP76:AR77" si="77">AD76+AG76+AJ76+AM76</f>
        <v>0</v>
      </c>
      <c r="AQ76" s="15">
        <f t="shared" si="77"/>
        <v>0</v>
      </c>
      <c r="AR76" s="15">
        <f t="shared" si="77"/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72"/>
      <c r="BC76" s="85"/>
    </row>
    <row r="77" spans="1:55" s="10" customFormat="1" ht="16.8" customHeight="1">
      <c r="A77" s="84"/>
      <c r="B77" s="66"/>
      <c r="C77" s="66"/>
      <c r="D77" s="67"/>
      <c r="E77" s="35" t="s">
        <v>16</v>
      </c>
      <c r="F77" s="15">
        <f t="shared" si="74"/>
        <v>0</v>
      </c>
      <c r="G77" s="15">
        <f t="shared" si="74"/>
        <v>0</v>
      </c>
      <c r="H77" s="15">
        <f t="shared" si="74"/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5">
        <f t="shared" si="75"/>
        <v>0</v>
      </c>
      <c r="S77" s="15">
        <f t="shared" si="75"/>
        <v>0</v>
      </c>
      <c r="T77" s="15">
        <f t="shared" si="75"/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5">
        <f t="shared" si="76"/>
        <v>0</v>
      </c>
      <c r="AE77" s="15">
        <f t="shared" si="76"/>
        <v>0</v>
      </c>
      <c r="AF77" s="15">
        <f t="shared" si="76"/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5">
        <f t="shared" si="77"/>
        <v>0</v>
      </c>
      <c r="AQ77" s="15">
        <f t="shared" si="77"/>
        <v>0</v>
      </c>
      <c r="AR77" s="15">
        <f t="shared" si="77"/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72"/>
      <c r="BC77" s="85"/>
    </row>
    <row r="78" spans="1:55" s="10" customFormat="1" ht="16.8" customHeight="1">
      <c r="A78" s="84"/>
      <c r="B78" s="66"/>
      <c r="C78" s="66"/>
      <c r="D78" s="67"/>
      <c r="E78" s="35" t="s">
        <v>17</v>
      </c>
      <c r="F78" s="15">
        <f>F70+F66+F50</f>
        <v>1402.9000000000005</v>
      </c>
      <c r="G78" s="15">
        <f>G70+G66+G50</f>
        <v>55.5</v>
      </c>
      <c r="H78" s="15">
        <f>G78/F78*100</f>
        <v>3.9560909544514917</v>
      </c>
      <c r="I78" s="16">
        <f>I66+I50</f>
        <v>370.33</v>
      </c>
      <c r="J78" s="16">
        <f>J66+J50</f>
        <v>0</v>
      </c>
      <c r="K78" s="16">
        <v>0</v>
      </c>
      <c r="L78" s="16">
        <f>L66+L50</f>
        <v>370.3</v>
      </c>
      <c r="M78" s="16">
        <f>M66+M50</f>
        <v>0</v>
      </c>
      <c r="N78" s="16">
        <v>0</v>
      </c>
      <c r="O78" s="16">
        <f>O66+O50</f>
        <v>370.4</v>
      </c>
      <c r="P78" s="16">
        <f>P66+P50</f>
        <v>0</v>
      </c>
      <c r="Q78" s="16">
        <v>0</v>
      </c>
      <c r="R78" s="15">
        <f>R66+R50</f>
        <v>1111.03</v>
      </c>
      <c r="S78" s="15">
        <f>S66+S50</f>
        <v>0</v>
      </c>
      <c r="T78" s="15">
        <v>0</v>
      </c>
      <c r="U78" s="16">
        <f>U66+U50</f>
        <v>601.70000000000005</v>
      </c>
      <c r="V78" s="16">
        <f>V66+V50</f>
        <v>25</v>
      </c>
      <c r="W78" s="24">
        <f>V78/U78*100</f>
        <v>4.1548944656805711</v>
      </c>
      <c r="X78" s="16">
        <f>X66+X50</f>
        <v>576.70000000000005</v>
      </c>
      <c r="Y78" s="16">
        <f>Y66+Y50</f>
        <v>0</v>
      </c>
      <c r="Z78" s="24">
        <v>0</v>
      </c>
      <c r="AA78" s="16">
        <f>AA66+AA50</f>
        <v>576.6</v>
      </c>
      <c r="AB78" s="16">
        <f>AB66+AB50</f>
        <v>0</v>
      </c>
      <c r="AC78" s="24">
        <v>0</v>
      </c>
      <c r="AD78" s="15">
        <f>AD66+AD50</f>
        <v>2866.03</v>
      </c>
      <c r="AE78" s="15">
        <f>AE66+AE50</f>
        <v>25</v>
      </c>
      <c r="AF78" s="15">
        <f>AE78/AD78*100</f>
        <v>0.87228675205772432</v>
      </c>
      <c r="AG78" s="16">
        <f>AG70+AG66+AG50</f>
        <v>576.70000000000005</v>
      </c>
      <c r="AH78" s="16">
        <f>AH70+AH66+AH50</f>
        <v>0</v>
      </c>
      <c r="AI78" s="16">
        <v>0</v>
      </c>
      <c r="AJ78" s="16">
        <f>AJ70+AJ66+AJ50</f>
        <v>1090.9000000000001</v>
      </c>
      <c r="AK78" s="16">
        <f>AK70+AK66+AK50</f>
        <v>0</v>
      </c>
      <c r="AL78" s="16">
        <f>AK78/AJ78*100</f>
        <v>0</v>
      </c>
      <c r="AM78" s="16">
        <f>AM70+AM66+AM50</f>
        <v>576.6</v>
      </c>
      <c r="AN78" s="16">
        <f>AN70+AN66+AN50</f>
        <v>0</v>
      </c>
      <c r="AO78" s="16">
        <f>AN78/AM78*100</f>
        <v>0</v>
      </c>
      <c r="AP78" s="15">
        <f>AP70+AP66+AP50</f>
        <v>5110.2300000000005</v>
      </c>
      <c r="AQ78" s="15">
        <f>AQ70+AQ66+AQ50</f>
        <v>25</v>
      </c>
      <c r="AR78" s="15">
        <f>AQ78/AP78*100</f>
        <v>0.4892147711551143</v>
      </c>
      <c r="AS78" s="16">
        <f>AS70+AS66+AS50</f>
        <v>25</v>
      </c>
      <c r="AT78" s="16">
        <f>AT70+AT66+AT50</f>
        <v>0</v>
      </c>
      <c r="AU78" s="16">
        <f>AT78/AS78*100</f>
        <v>0</v>
      </c>
      <c r="AV78" s="16">
        <f>AV70+AV66+AV50</f>
        <v>-3.0000000000043769E-2</v>
      </c>
      <c r="AW78" s="16">
        <f>AW70+AW66+AW50</f>
        <v>0</v>
      </c>
      <c r="AX78" s="16">
        <f>AW78/AV78*100</f>
        <v>0</v>
      </c>
      <c r="AY78" s="16">
        <f>AY70+AY66+AY50</f>
        <v>-3732.3</v>
      </c>
      <c r="AZ78" s="16">
        <f>AZ70+AZ66+AZ50</f>
        <v>30.5</v>
      </c>
      <c r="BA78" s="16">
        <f>AZ78/AY78*100</f>
        <v>-0.81719047236288611</v>
      </c>
      <c r="BB78" s="72"/>
      <c r="BC78" s="85"/>
    </row>
    <row r="79" spans="1:55" s="10" customFormat="1" ht="18" customHeight="1">
      <c r="A79" s="36" t="s">
        <v>65</v>
      </c>
      <c r="B79" s="82" t="s">
        <v>66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44"/>
      <c r="BC79" s="46"/>
    </row>
    <row r="80" spans="1:55" s="10" customFormat="1" ht="16.2" customHeight="1">
      <c r="A80" s="37" t="s">
        <v>67</v>
      </c>
      <c r="B80" s="83" t="s">
        <v>68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45"/>
      <c r="BC80" s="46"/>
    </row>
    <row r="81" spans="1:55" s="10" customFormat="1" ht="25.5" customHeight="1">
      <c r="A81" s="64" t="s">
        <v>69</v>
      </c>
      <c r="B81" s="74" t="s">
        <v>97</v>
      </c>
      <c r="C81" s="75" t="s">
        <v>82</v>
      </c>
      <c r="D81" s="76">
        <v>4</v>
      </c>
      <c r="E81" s="71" t="s">
        <v>53</v>
      </c>
      <c r="F81" s="15">
        <f t="shared" ref="F81:BA81" si="78">SUM(F83:F84)</f>
        <v>0</v>
      </c>
      <c r="G81" s="15">
        <f t="shared" si="78"/>
        <v>0</v>
      </c>
      <c r="H81" s="15">
        <f t="shared" si="78"/>
        <v>0</v>
      </c>
      <c r="I81" s="16">
        <f t="shared" si="78"/>
        <v>0</v>
      </c>
      <c r="J81" s="16">
        <f t="shared" si="78"/>
        <v>0</v>
      </c>
      <c r="K81" s="16">
        <f t="shared" si="78"/>
        <v>0</v>
      </c>
      <c r="L81" s="16">
        <f t="shared" si="78"/>
        <v>0</v>
      </c>
      <c r="M81" s="16">
        <f t="shared" si="78"/>
        <v>0</v>
      </c>
      <c r="N81" s="16">
        <f t="shared" si="78"/>
        <v>0</v>
      </c>
      <c r="O81" s="16">
        <f t="shared" si="78"/>
        <v>0</v>
      </c>
      <c r="P81" s="16">
        <f t="shared" si="78"/>
        <v>0</v>
      </c>
      <c r="Q81" s="16">
        <f t="shared" si="78"/>
        <v>0</v>
      </c>
      <c r="R81" s="15">
        <f t="shared" si="78"/>
        <v>0</v>
      </c>
      <c r="S81" s="15">
        <f t="shared" si="78"/>
        <v>0</v>
      </c>
      <c r="T81" s="15">
        <f t="shared" si="78"/>
        <v>0</v>
      </c>
      <c r="U81" s="16">
        <f t="shared" si="78"/>
        <v>0</v>
      </c>
      <c r="V81" s="16">
        <f t="shared" si="78"/>
        <v>0</v>
      </c>
      <c r="W81" s="16">
        <f t="shared" si="78"/>
        <v>0</v>
      </c>
      <c r="X81" s="16">
        <f t="shared" si="78"/>
        <v>0</v>
      </c>
      <c r="Y81" s="16">
        <f t="shared" si="78"/>
        <v>0</v>
      </c>
      <c r="Z81" s="16">
        <f t="shared" si="78"/>
        <v>0</v>
      </c>
      <c r="AA81" s="16">
        <f t="shared" si="78"/>
        <v>0</v>
      </c>
      <c r="AB81" s="16">
        <f t="shared" si="78"/>
        <v>0</v>
      </c>
      <c r="AC81" s="16">
        <f t="shared" si="78"/>
        <v>0</v>
      </c>
      <c r="AD81" s="15">
        <f t="shared" si="78"/>
        <v>0</v>
      </c>
      <c r="AE81" s="15">
        <f t="shared" si="78"/>
        <v>0</v>
      </c>
      <c r="AF81" s="15">
        <f t="shared" si="78"/>
        <v>0</v>
      </c>
      <c r="AG81" s="16">
        <f t="shared" si="78"/>
        <v>0</v>
      </c>
      <c r="AH81" s="16">
        <f t="shared" si="78"/>
        <v>0</v>
      </c>
      <c r="AI81" s="16">
        <f t="shared" si="78"/>
        <v>0</v>
      </c>
      <c r="AJ81" s="16">
        <f t="shared" si="78"/>
        <v>0</v>
      </c>
      <c r="AK81" s="16">
        <f t="shared" si="78"/>
        <v>0</v>
      </c>
      <c r="AL81" s="16">
        <f t="shared" si="78"/>
        <v>0</v>
      </c>
      <c r="AM81" s="16">
        <f t="shared" si="78"/>
        <v>0</v>
      </c>
      <c r="AN81" s="16">
        <f t="shared" si="78"/>
        <v>0</v>
      </c>
      <c r="AO81" s="16">
        <f t="shared" si="78"/>
        <v>0</v>
      </c>
      <c r="AP81" s="15">
        <f t="shared" si="78"/>
        <v>0</v>
      </c>
      <c r="AQ81" s="15">
        <f t="shared" si="78"/>
        <v>0</v>
      </c>
      <c r="AR81" s="15">
        <f t="shared" si="78"/>
        <v>0</v>
      </c>
      <c r="AS81" s="16">
        <f t="shared" si="78"/>
        <v>0</v>
      </c>
      <c r="AT81" s="16">
        <f t="shared" si="78"/>
        <v>0</v>
      </c>
      <c r="AU81" s="16">
        <f t="shared" si="78"/>
        <v>0</v>
      </c>
      <c r="AV81" s="16">
        <f t="shared" si="78"/>
        <v>0</v>
      </c>
      <c r="AW81" s="16">
        <f t="shared" si="78"/>
        <v>0</v>
      </c>
      <c r="AX81" s="16">
        <f t="shared" si="78"/>
        <v>0</v>
      </c>
      <c r="AY81" s="16">
        <f t="shared" si="78"/>
        <v>0</v>
      </c>
      <c r="AZ81" s="16">
        <f t="shared" si="78"/>
        <v>0</v>
      </c>
      <c r="BA81" s="16">
        <f t="shared" si="78"/>
        <v>0</v>
      </c>
      <c r="BB81" s="92" t="s">
        <v>124</v>
      </c>
      <c r="BC81" s="95"/>
    </row>
    <row r="82" spans="1:55" s="10" customFormat="1" ht="18.600000000000001" customHeight="1">
      <c r="A82" s="64"/>
      <c r="B82" s="74"/>
      <c r="C82" s="75"/>
      <c r="D82" s="76"/>
      <c r="E82" s="71"/>
      <c r="F82" s="15">
        <f t="shared" ref="F82:H83" si="79">AP82+AS82+AV82+AY82</f>
        <v>0</v>
      </c>
      <c r="G82" s="15">
        <f t="shared" si="79"/>
        <v>0</v>
      </c>
      <c r="H82" s="15">
        <f t="shared" si="79"/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5">
        <f t="shared" ref="R82:T83" si="80">I82+L82+O82</f>
        <v>0</v>
      </c>
      <c r="S82" s="15">
        <f t="shared" si="80"/>
        <v>0</v>
      </c>
      <c r="T82" s="15">
        <f t="shared" si="80"/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5">
        <f t="shared" ref="AD82:AF83" si="81">R82+U82+X82+AA82</f>
        <v>0</v>
      </c>
      <c r="AE82" s="15">
        <f t="shared" si="81"/>
        <v>0</v>
      </c>
      <c r="AF82" s="15">
        <f t="shared" si="81"/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5">
        <f t="shared" ref="AP82:AR83" si="82">AD82+AG82+AJ82+AM82</f>
        <v>0</v>
      </c>
      <c r="AQ82" s="15">
        <f t="shared" si="82"/>
        <v>0</v>
      </c>
      <c r="AR82" s="15">
        <f t="shared" si="82"/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03"/>
      <c r="BC82" s="96"/>
    </row>
    <row r="83" spans="1:55" s="10" customFormat="1" ht="19.5" customHeight="1">
      <c r="A83" s="64"/>
      <c r="B83" s="74"/>
      <c r="C83" s="75"/>
      <c r="D83" s="76"/>
      <c r="E83" s="71"/>
      <c r="F83" s="15">
        <f t="shared" si="79"/>
        <v>0</v>
      </c>
      <c r="G83" s="15">
        <f t="shared" si="79"/>
        <v>0</v>
      </c>
      <c r="H83" s="15">
        <f t="shared" si="79"/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5">
        <f t="shared" si="80"/>
        <v>0</v>
      </c>
      <c r="S83" s="15">
        <f t="shared" si="80"/>
        <v>0</v>
      </c>
      <c r="T83" s="15">
        <f t="shared" si="80"/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5">
        <f t="shared" si="81"/>
        <v>0</v>
      </c>
      <c r="AE83" s="15">
        <f t="shared" si="81"/>
        <v>0</v>
      </c>
      <c r="AF83" s="15">
        <f t="shared" si="81"/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5">
        <f t="shared" si="82"/>
        <v>0</v>
      </c>
      <c r="AQ83" s="15">
        <f t="shared" si="82"/>
        <v>0</v>
      </c>
      <c r="AR83" s="15">
        <f t="shared" si="82"/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03"/>
      <c r="BC83" s="96"/>
    </row>
    <row r="84" spans="1:55" s="10" customFormat="1" ht="33" customHeight="1">
      <c r="A84" s="64"/>
      <c r="B84" s="74"/>
      <c r="C84" s="75"/>
      <c r="D84" s="76"/>
      <c r="E84" s="71"/>
      <c r="F84" s="15">
        <v>0</v>
      </c>
      <c r="G84" s="15">
        <v>0</v>
      </c>
      <c r="H84" s="15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5">
        <v>0</v>
      </c>
      <c r="S84" s="15">
        <v>0</v>
      </c>
      <c r="T84" s="15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5">
        <v>0</v>
      </c>
      <c r="AE84" s="15">
        <v>0</v>
      </c>
      <c r="AF84" s="15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5">
        <v>0</v>
      </c>
      <c r="AQ84" s="15">
        <v>0</v>
      </c>
      <c r="AR84" s="15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04"/>
      <c r="BC84" s="97"/>
    </row>
    <row r="85" spans="1:55" s="10" customFormat="1" ht="27" customHeight="1">
      <c r="A85" s="64" t="s">
        <v>70</v>
      </c>
      <c r="B85" s="74" t="s">
        <v>98</v>
      </c>
      <c r="C85" s="66" t="s">
        <v>79</v>
      </c>
      <c r="D85" s="76">
        <v>2</v>
      </c>
      <c r="E85" s="71" t="s">
        <v>53</v>
      </c>
      <c r="F85" s="15">
        <f t="shared" ref="F85:BA85" si="83">SUM(F87:F88)</f>
        <v>0</v>
      </c>
      <c r="G85" s="15">
        <f t="shared" si="83"/>
        <v>0</v>
      </c>
      <c r="H85" s="15">
        <f t="shared" si="83"/>
        <v>0</v>
      </c>
      <c r="I85" s="16">
        <f t="shared" si="83"/>
        <v>0</v>
      </c>
      <c r="J85" s="16">
        <f t="shared" si="83"/>
        <v>0</v>
      </c>
      <c r="K85" s="16">
        <f t="shared" si="83"/>
        <v>0</v>
      </c>
      <c r="L85" s="16">
        <f t="shared" si="83"/>
        <v>0</v>
      </c>
      <c r="M85" s="16">
        <f t="shared" si="83"/>
        <v>0</v>
      </c>
      <c r="N85" s="16">
        <f t="shared" si="83"/>
        <v>0</v>
      </c>
      <c r="O85" s="16">
        <f t="shared" si="83"/>
        <v>0</v>
      </c>
      <c r="P85" s="16">
        <f t="shared" si="83"/>
        <v>0</v>
      </c>
      <c r="Q85" s="16">
        <f t="shared" si="83"/>
        <v>0</v>
      </c>
      <c r="R85" s="15">
        <f t="shared" si="83"/>
        <v>0</v>
      </c>
      <c r="S85" s="15">
        <f t="shared" si="83"/>
        <v>0</v>
      </c>
      <c r="T85" s="15">
        <f t="shared" si="83"/>
        <v>0</v>
      </c>
      <c r="U85" s="16">
        <f t="shared" si="83"/>
        <v>0</v>
      </c>
      <c r="V85" s="16">
        <f t="shared" si="83"/>
        <v>0</v>
      </c>
      <c r="W85" s="16">
        <f t="shared" si="83"/>
        <v>0</v>
      </c>
      <c r="X85" s="16">
        <f t="shared" si="83"/>
        <v>0</v>
      </c>
      <c r="Y85" s="16">
        <f t="shared" si="83"/>
        <v>0</v>
      </c>
      <c r="Z85" s="16">
        <f t="shared" si="83"/>
        <v>0</v>
      </c>
      <c r="AA85" s="16">
        <f t="shared" si="83"/>
        <v>0</v>
      </c>
      <c r="AB85" s="16">
        <f t="shared" si="83"/>
        <v>0</v>
      </c>
      <c r="AC85" s="16">
        <f t="shared" si="83"/>
        <v>0</v>
      </c>
      <c r="AD85" s="15">
        <f t="shared" si="83"/>
        <v>0</v>
      </c>
      <c r="AE85" s="15">
        <f t="shared" si="83"/>
        <v>0</v>
      </c>
      <c r="AF85" s="15">
        <f t="shared" si="83"/>
        <v>0</v>
      </c>
      <c r="AG85" s="16">
        <f t="shared" si="83"/>
        <v>0</v>
      </c>
      <c r="AH85" s="16">
        <f t="shared" si="83"/>
        <v>0</v>
      </c>
      <c r="AI85" s="16">
        <f t="shared" si="83"/>
        <v>0</v>
      </c>
      <c r="AJ85" s="16">
        <f t="shared" si="83"/>
        <v>0</v>
      </c>
      <c r="AK85" s="16">
        <f t="shared" si="83"/>
        <v>0</v>
      </c>
      <c r="AL85" s="16">
        <f t="shared" si="83"/>
        <v>0</v>
      </c>
      <c r="AM85" s="16">
        <f t="shared" si="83"/>
        <v>0</v>
      </c>
      <c r="AN85" s="16">
        <f t="shared" si="83"/>
        <v>0</v>
      </c>
      <c r="AO85" s="16">
        <f t="shared" si="83"/>
        <v>0</v>
      </c>
      <c r="AP85" s="15">
        <f t="shared" si="83"/>
        <v>0</v>
      </c>
      <c r="AQ85" s="15">
        <f t="shared" si="83"/>
        <v>0</v>
      </c>
      <c r="AR85" s="15">
        <f t="shared" si="83"/>
        <v>0</v>
      </c>
      <c r="AS85" s="16">
        <f t="shared" si="83"/>
        <v>0</v>
      </c>
      <c r="AT85" s="16">
        <f t="shared" si="83"/>
        <v>0</v>
      </c>
      <c r="AU85" s="16">
        <f t="shared" si="83"/>
        <v>0</v>
      </c>
      <c r="AV85" s="16">
        <f t="shared" si="83"/>
        <v>0</v>
      </c>
      <c r="AW85" s="16">
        <f t="shared" si="83"/>
        <v>0</v>
      </c>
      <c r="AX85" s="16">
        <f t="shared" si="83"/>
        <v>0</v>
      </c>
      <c r="AY85" s="16">
        <f t="shared" si="83"/>
        <v>0</v>
      </c>
      <c r="AZ85" s="16">
        <f t="shared" si="83"/>
        <v>0</v>
      </c>
      <c r="BA85" s="16">
        <f t="shared" si="83"/>
        <v>0</v>
      </c>
      <c r="BB85" s="92" t="s">
        <v>125</v>
      </c>
      <c r="BC85" s="87"/>
    </row>
    <row r="86" spans="1:55" s="10" customFormat="1" ht="28.5" customHeight="1">
      <c r="A86" s="64"/>
      <c r="B86" s="74"/>
      <c r="C86" s="66"/>
      <c r="D86" s="76"/>
      <c r="E86" s="71"/>
      <c r="F86" s="15">
        <f t="shared" ref="F86:H87" si="84">AP86+AS86+AV86+AY86</f>
        <v>0</v>
      </c>
      <c r="G86" s="15">
        <f t="shared" si="84"/>
        <v>0</v>
      </c>
      <c r="H86" s="15">
        <f t="shared" si="84"/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5">
        <f t="shared" ref="R86:T87" si="85">I86+L86+O86</f>
        <v>0</v>
      </c>
      <c r="S86" s="15">
        <f t="shared" si="85"/>
        <v>0</v>
      </c>
      <c r="T86" s="15">
        <f t="shared" si="85"/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5">
        <f t="shared" ref="AD86:AF87" si="86">R86+U86+X86+AA86</f>
        <v>0</v>
      </c>
      <c r="AE86" s="15">
        <f t="shared" si="86"/>
        <v>0</v>
      </c>
      <c r="AF86" s="15">
        <f t="shared" si="86"/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5">
        <f t="shared" ref="AP86:AR87" si="87">AD86+AG86+AJ86+AM86</f>
        <v>0</v>
      </c>
      <c r="AQ86" s="15">
        <f t="shared" si="87"/>
        <v>0</v>
      </c>
      <c r="AR86" s="15">
        <f t="shared" si="87"/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06"/>
      <c r="BC86" s="98"/>
    </row>
    <row r="87" spans="1:55" s="10" customFormat="1" ht="25.5" customHeight="1">
      <c r="A87" s="64"/>
      <c r="B87" s="74"/>
      <c r="C87" s="66"/>
      <c r="D87" s="76"/>
      <c r="E87" s="71"/>
      <c r="F87" s="15">
        <f t="shared" si="84"/>
        <v>0</v>
      </c>
      <c r="G87" s="15">
        <f t="shared" si="84"/>
        <v>0</v>
      </c>
      <c r="H87" s="15">
        <f t="shared" si="84"/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5">
        <f t="shared" si="85"/>
        <v>0</v>
      </c>
      <c r="S87" s="15">
        <f t="shared" si="85"/>
        <v>0</v>
      </c>
      <c r="T87" s="15">
        <f t="shared" si="85"/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5">
        <f t="shared" si="86"/>
        <v>0</v>
      </c>
      <c r="AE87" s="15">
        <f t="shared" si="86"/>
        <v>0</v>
      </c>
      <c r="AF87" s="15">
        <f t="shared" si="86"/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5">
        <f t="shared" si="87"/>
        <v>0</v>
      </c>
      <c r="AQ87" s="15">
        <f t="shared" si="87"/>
        <v>0</v>
      </c>
      <c r="AR87" s="15">
        <f t="shared" si="87"/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06"/>
      <c r="BC87" s="98"/>
    </row>
    <row r="88" spans="1:55" s="10" customFormat="1" ht="31.8" customHeight="1">
      <c r="A88" s="64"/>
      <c r="B88" s="74"/>
      <c r="C88" s="66"/>
      <c r="D88" s="76"/>
      <c r="E88" s="71"/>
      <c r="F88" s="15">
        <v>0</v>
      </c>
      <c r="G88" s="15">
        <v>0</v>
      </c>
      <c r="H88" s="15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5">
        <v>0</v>
      </c>
      <c r="S88" s="15">
        <v>0</v>
      </c>
      <c r="T88" s="15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5">
        <v>0</v>
      </c>
      <c r="AE88" s="15">
        <v>0</v>
      </c>
      <c r="AF88" s="15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5">
        <v>0</v>
      </c>
      <c r="AQ88" s="15">
        <v>0</v>
      </c>
      <c r="AR88" s="15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07"/>
      <c r="BC88" s="99"/>
    </row>
    <row r="89" spans="1:55" s="10" customFormat="1" ht="22.8" customHeight="1">
      <c r="A89" s="64" t="s">
        <v>71</v>
      </c>
      <c r="B89" s="74" t="s">
        <v>100</v>
      </c>
      <c r="C89" s="75" t="s">
        <v>83</v>
      </c>
      <c r="D89" s="76">
        <v>10.130000000000001</v>
      </c>
      <c r="E89" s="71" t="s">
        <v>53</v>
      </c>
      <c r="F89" s="15">
        <f t="shared" ref="F89:BA89" si="88">SUM(F91:F92)</f>
        <v>0</v>
      </c>
      <c r="G89" s="15">
        <f t="shared" si="88"/>
        <v>0</v>
      </c>
      <c r="H89" s="15">
        <f t="shared" si="88"/>
        <v>0</v>
      </c>
      <c r="I89" s="16">
        <f t="shared" si="88"/>
        <v>0</v>
      </c>
      <c r="J89" s="16">
        <f t="shared" si="88"/>
        <v>0</v>
      </c>
      <c r="K89" s="16">
        <f t="shared" si="88"/>
        <v>0</v>
      </c>
      <c r="L89" s="16">
        <f t="shared" si="88"/>
        <v>0</v>
      </c>
      <c r="M89" s="16">
        <f t="shared" si="88"/>
        <v>0</v>
      </c>
      <c r="N89" s="16">
        <f t="shared" si="88"/>
        <v>0</v>
      </c>
      <c r="O89" s="16">
        <f t="shared" si="88"/>
        <v>0</v>
      </c>
      <c r="P89" s="16">
        <f t="shared" si="88"/>
        <v>0</v>
      </c>
      <c r="Q89" s="16">
        <f t="shared" si="88"/>
        <v>0</v>
      </c>
      <c r="R89" s="15">
        <f t="shared" si="88"/>
        <v>0</v>
      </c>
      <c r="S89" s="15">
        <f t="shared" si="88"/>
        <v>0</v>
      </c>
      <c r="T89" s="15">
        <f t="shared" si="88"/>
        <v>0</v>
      </c>
      <c r="U89" s="16">
        <f t="shared" si="88"/>
        <v>0</v>
      </c>
      <c r="V89" s="16">
        <f t="shared" si="88"/>
        <v>0</v>
      </c>
      <c r="W89" s="16">
        <f t="shared" si="88"/>
        <v>0</v>
      </c>
      <c r="X89" s="16">
        <f t="shared" si="88"/>
        <v>0</v>
      </c>
      <c r="Y89" s="16">
        <f t="shared" si="88"/>
        <v>0</v>
      </c>
      <c r="Z89" s="16">
        <f t="shared" si="88"/>
        <v>0</v>
      </c>
      <c r="AA89" s="16">
        <f t="shared" si="88"/>
        <v>0</v>
      </c>
      <c r="AB89" s="16">
        <f t="shared" si="88"/>
        <v>0</v>
      </c>
      <c r="AC89" s="16">
        <f t="shared" si="88"/>
        <v>0</v>
      </c>
      <c r="AD89" s="15">
        <f t="shared" si="88"/>
        <v>0</v>
      </c>
      <c r="AE89" s="15">
        <f t="shared" si="88"/>
        <v>0</v>
      </c>
      <c r="AF89" s="15">
        <f t="shared" si="88"/>
        <v>0</v>
      </c>
      <c r="AG89" s="16">
        <f t="shared" si="88"/>
        <v>0</v>
      </c>
      <c r="AH89" s="16">
        <f t="shared" si="88"/>
        <v>0</v>
      </c>
      <c r="AI89" s="16">
        <f t="shared" si="88"/>
        <v>0</v>
      </c>
      <c r="AJ89" s="16">
        <f t="shared" si="88"/>
        <v>0</v>
      </c>
      <c r="AK89" s="16">
        <f t="shared" si="88"/>
        <v>0</v>
      </c>
      <c r="AL89" s="16">
        <f t="shared" si="88"/>
        <v>0</v>
      </c>
      <c r="AM89" s="16">
        <f t="shared" si="88"/>
        <v>0</v>
      </c>
      <c r="AN89" s="16">
        <f t="shared" si="88"/>
        <v>0</v>
      </c>
      <c r="AO89" s="16">
        <f t="shared" si="88"/>
        <v>0</v>
      </c>
      <c r="AP89" s="15">
        <f t="shared" si="88"/>
        <v>0</v>
      </c>
      <c r="AQ89" s="15">
        <f t="shared" si="88"/>
        <v>0</v>
      </c>
      <c r="AR89" s="15">
        <f t="shared" si="88"/>
        <v>0</v>
      </c>
      <c r="AS89" s="16">
        <f t="shared" si="88"/>
        <v>0</v>
      </c>
      <c r="AT89" s="16">
        <f t="shared" si="88"/>
        <v>0</v>
      </c>
      <c r="AU89" s="16">
        <f t="shared" si="88"/>
        <v>0</v>
      </c>
      <c r="AV89" s="16">
        <f t="shared" si="88"/>
        <v>0</v>
      </c>
      <c r="AW89" s="16">
        <f t="shared" si="88"/>
        <v>0</v>
      </c>
      <c r="AX89" s="16">
        <f t="shared" si="88"/>
        <v>0</v>
      </c>
      <c r="AY89" s="16">
        <f t="shared" si="88"/>
        <v>0</v>
      </c>
      <c r="AZ89" s="16">
        <f t="shared" si="88"/>
        <v>0</v>
      </c>
      <c r="BA89" s="16">
        <f t="shared" si="88"/>
        <v>0</v>
      </c>
      <c r="BB89" s="100" t="s">
        <v>123</v>
      </c>
      <c r="BC89" s="87"/>
    </row>
    <row r="90" spans="1:55" s="10" customFormat="1" ht="21" customHeight="1">
      <c r="A90" s="64"/>
      <c r="B90" s="74"/>
      <c r="C90" s="75"/>
      <c r="D90" s="76"/>
      <c r="E90" s="71"/>
      <c r="F90" s="15">
        <f t="shared" ref="F90:H91" si="89">AP90+AS90+AV90+AY90</f>
        <v>0</v>
      </c>
      <c r="G90" s="15">
        <f t="shared" si="89"/>
        <v>0</v>
      </c>
      <c r="H90" s="15">
        <f t="shared" si="89"/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5">
        <f t="shared" ref="R90:T91" si="90">I90+L90+O90</f>
        <v>0</v>
      </c>
      <c r="S90" s="15">
        <f t="shared" si="90"/>
        <v>0</v>
      </c>
      <c r="T90" s="15">
        <f t="shared" si="90"/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5">
        <f t="shared" ref="AD90:AF91" si="91">R90+U90+X90+AA90</f>
        <v>0</v>
      </c>
      <c r="AE90" s="15">
        <f t="shared" si="91"/>
        <v>0</v>
      </c>
      <c r="AF90" s="15">
        <f t="shared" si="91"/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5">
        <f t="shared" ref="AP90:AR91" si="92">AD90+AG90+AJ90+AM90</f>
        <v>0</v>
      </c>
      <c r="AQ90" s="15">
        <f t="shared" si="92"/>
        <v>0</v>
      </c>
      <c r="AR90" s="15">
        <f t="shared" si="92"/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v>0</v>
      </c>
      <c r="BB90" s="101"/>
      <c r="BC90" s="98"/>
    </row>
    <row r="91" spans="1:55" s="10" customFormat="1" ht="20.399999999999999" customHeight="1">
      <c r="A91" s="64"/>
      <c r="B91" s="74"/>
      <c r="C91" s="75"/>
      <c r="D91" s="76"/>
      <c r="E91" s="71"/>
      <c r="F91" s="15">
        <f t="shared" si="89"/>
        <v>0</v>
      </c>
      <c r="G91" s="15">
        <f t="shared" si="89"/>
        <v>0</v>
      </c>
      <c r="H91" s="15">
        <f t="shared" si="89"/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5">
        <f t="shared" si="90"/>
        <v>0</v>
      </c>
      <c r="S91" s="15">
        <f t="shared" si="90"/>
        <v>0</v>
      </c>
      <c r="T91" s="15">
        <f t="shared" si="90"/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5">
        <f t="shared" si="91"/>
        <v>0</v>
      </c>
      <c r="AE91" s="15">
        <f t="shared" si="91"/>
        <v>0</v>
      </c>
      <c r="AF91" s="15">
        <f t="shared" si="91"/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5">
        <f t="shared" si="92"/>
        <v>0</v>
      </c>
      <c r="AQ91" s="15">
        <f t="shared" si="92"/>
        <v>0</v>
      </c>
      <c r="AR91" s="15">
        <f t="shared" si="92"/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01"/>
      <c r="BC91" s="98"/>
    </row>
    <row r="92" spans="1:55" s="10" customFormat="1" ht="31.2" customHeight="1">
      <c r="A92" s="64"/>
      <c r="B92" s="74"/>
      <c r="C92" s="75"/>
      <c r="D92" s="76"/>
      <c r="E92" s="71"/>
      <c r="F92" s="15">
        <v>0</v>
      </c>
      <c r="G92" s="15">
        <v>0</v>
      </c>
      <c r="H92" s="15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5">
        <v>0</v>
      </c>
      <c r="S92" s="15">
        <v>0</v>
      </c>
      <c r="T92" s="15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5">
        <v>0</v>
      </c>
      <c r="AE92" s="15">
        <v>0</v>
      </c>
      <c r="AF92" s="15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5">
        <v>0</v>
      </c>
      <c r="AQ92" s="15">
        <v>0</v>
      </c>
      <c r="AR92" s="15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02"/>
      <c r="BC92" s="99"/>
    </row>
    <row r="93" spans="1:55" s="10" customFormat="1" ht="18" customHeight="1">
      <c r="A93" s="64" t="s">
        <v>72</v>
      </c>
      <c r="B93" s="74" t="s">
        <v>99</v>
      </c>
      <c r="C93" s="75" t="s">
        <v>84</v>
      </c>
      <c r="D93" s="76">
        <v>3</v>
      </c>
      <c r="E93" s="71" t="s">
        <v>53</v>
      </c>
      <c r="F93" s="15">
        <f t="shared" ref="F93:BA93" si="93">SUM(F95:F96)</f>
        <v>0</v>
      </c>
      <c r="G93" s="15">
        <f t="shared" si="93"/>
        <v>0</v>
      </c>
      <c r="H93" s="15">
        <f t="shared" si="93"/>
        <v>0</v>
      </c>
      <c r="I93" s="16">
        <f t="shared" si="93"/>
        <v>0</v>
      </c>
      <c r="J93" s="16">
        <f t="shared" si="93"/>
        <v>0</v>
      </c>
      <c r="K93" s="16">
        <f t="shared" si="93"/>
        <v>0</v>
      </c>
      <c r="L93" s="16">
        <f t="shared" si="93"/>
        <v>0</v>
      </c>
      <c r="M93" s="16">
        <f t="shared" si="93"/>
        <v>0</v>
      </c>
      <c r="N93" s="16">
        <f t="shared" si="93"/>
        <v>0</v>
      </c>
      <c r="O93" s="16">
        <f t="shared" si="93"/>
        <v>0</v>
      </c>
      <c r="P93" s="16">
        <f t="shared" si="93"/>
        <v>0</v>
      </c>
      <c r="Q93" s="16">
        <f t="shared" si="93"/>
        <v>0</v>
      </c>
      <c r="R93" s="15">
        <f t="shared" si="93"/>
        <v>0</v>
      </c>
      <c r="S93" s="15">
        <f t="shared" si="93"/>
        <v>0</v>
      </c>
      <c r="T93" s="15">
        <f t="shared" si="93"/>
        <v>0</v>
      </c>
      <c r="U93" s="16">
        <f t="shared" si="93"/>
        <v>0</v>
      </c>
      <c r="V93" s="16">
        <f t="shared" si="93"/>
        <v>0</v>
      </c>
      <c r="W93" s="16">
        <f t="shared" si="93"/>
        <v>0</v>
      </c>
      <c r="X93" s="16">
        <f t="shared" si="93"/>
        <v>0</v>
      </c>
      <c r="Y93" s="16">
        <f t="shared" si="93"/>
        <v>0</v>
      </c>
      <c r="Z93" s="16">
        <f t="shared" si="93"/>
        <v>0</v>
      </c>
      <c r="AA93" s="16">
        <f t="shared" si="93"/>
        <v>0</v>
      </c>
      <c r="AB93" s="16">
        <f t="shared" si="93"/>
        <v>0</v>
      </c>
      <c r="AC93" s="16">
        <f t="shared" si="93"/>
        <v>0</v>
      </c>
      <c r="AD93" s="15">
        <f t="shared" si="93"/>
        <v>0</v>
      </c>
      <c r="AE93" s="15">
        <f t="shared" si="93"/>
        <v>0</v>
      </c>
      <c r="AF93" s="15">
        <f t="shared" si="93"/>
        <v>0</v>
      </c>
      <c r="AG93" s="16">
        <f t="shared" si="93"/>
        <v>0</v>
      </c>
      <c r="AH93" s="16">
        <f t="shared" si="93"/>
        <v>0</v>
      </c>
      <c r="AI93" s="16">
        <f t="shared" si="93"/>
        <v>0</v>
      </c>
      <c r="AJ93" s="16">
        <f t="shared" si="93"/>
        <v>0</v>
      </c>
      <c r="AK93" s="16">
        <f t="shared" si="93"/>
        <v>0</v>
      </c>
      <c r="AL93" s="16">
        <f t="shared" si="93"/>
        <v>0</v>
      </c>
      <c r="AM93" s="16">
        <f t="shared" si="93"/>
        <v>0</v>
      </c>
      <c r="AN93" s="16">
        <f t="shared" si="93"/>
        <v>0</v>
      </c>
      <c r="AO93" s="16">
        <f t="shared" si="93"/>
        <v>0</v>
      </c>
      <c r="AP93" s="15">
        <f t="shared" si="93"/>
        <v>0</v>
      </c>
      <c r="AQ93" s="15">
        <f t="shared" si="93"/>
        <v>0</v>
      </c>
      <c r="AR93" s="15">
        <f t="shared" si="93"/>
        <v>0</v>
      </c>
      <c r="AS93" s="16">
        <f t="shared" si="93"/>
        <v>0</v>
      </c>
      <c r="AT93" s="16">
        <f t="shared" si="93"/>
        <v>0</v>
      </c>
      <c r="AU93" s="16">
        <f t="shared" si="93"/>
        <v>0</v>
      </c>
      <c r="AV93" s="16">
        <f t="shared" si="93"/>
        <v>0</v>
      </c>
      <c r="AW93" s="16">
        <f t="shared" si="93"/>
        <v>0</v>
      </c>
      <c r="AX93" s="16">
        <f t="shared" si="93"/>
        <v>0</v>
      </c>
      <c r="AY93" s="16">
        <f t="shared" si="93"/>
        <v>0</v>
      </c>
      <c r="AZ93" s="16">
        <f t="shared" si="93"/>
        <v>0</v>
      </c>
      <c r="BA93" s="16">
        <f t="shared" si="93"/>
        <v>0</v>
      </c>
      <c r="BB93" s="110" t="s">
        <v>126</v>
      </c>
      <c r="BC93" s="87"/>
    </row>
    <row r="94" spans="1:55" s="10" customFormat="1" ht="18.600000000000001" customHeight="1">
      <c r="A94" s="64"/>
      <c r="B94" s="74"/>
      <c r="C94" s="75"/>
      <c r="D94" s="76"/>
      <c r="E94" s="71"/>
      <c r="F94" s="15">
        <f t="shared" ref="F94:H95" si="94">AP94+AS94+AV94+AY94</f>
        <v>0</v>
      </c>
      <c r="G94" s="15">
        <f t="shared" si="94"/>
        <v>0</v>
      </c>
      <c r="H94" s="15">
        <f t="shared" si="94"/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5">
        <f t="shared" ref="R94:T95" si="95">I94+L94+O94</f>
        <v>0</v>
      </c>
      <c r="S94" s="15">
        <f t="shared" si="95"/>
        <v>0</v>
      </c>
      <c r="T94" s="15">
        <f t="shared" si="95"/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5">
        <f t="shared" ref="AD94:AF95" si="96">R94+U94+X94+AA94</f>
        <v>0</v>
      </c>
      <c r="AE94" s="15">
        <f t="shared" si="96"/>
        <v>0</v>
      </c>
      <c r="AF94" s="15">
        <f t="shared" si="96"/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5">
        <f t="shared" ref="AP94:AR95" si="97">AD94+AG94+AJ94+AM94</f>
        <v>0</v>
      </c>
      <c r="AQ94" s="15">
        <f t="shared" si="97"/>
        <v>0</v>
      </c>
      <c r="AR94" s="15">
        <f t="shared" si="97"/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11"/>
      <c r="BC94" s="98"/>
    </row>
    <row r="95" spans="1:55" s="10" customFormat="1" ht="18.600000000000001" customHeight="1">
      <c r="A95" s="64"/>
      <c r="B95" s="74"/>
      <c r="C95" s="75"/>
      <c r="D95" s="76"/>
      <c r="E95" s="71"/>
      <c r="F95" s="15">
        <f t="shared" si="94"/>
        <v>0</v>
      </c>
      <c r="G95" s="15">
        <f t="shared" si="94"/>
        <v>0</v>
      </c>
      <c r="H95" s="15">
        <f t="shared" si="94"/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5">
        <f t="shared" si="95"/>
        <v>0</v>
      </c>
      <c r="S95" s="15">
        <f t="shared" si="95"/>
        <v>0</v>
      </c>
      <c r="T95" s="15">
        <f t="shared" si="95"/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5">
        <f t="shared" si="96"/>
        <v>0</v>
      </c>
      <c r="AE95" s="15">
        <f t="shared" si="96"/>
        <v>0</v>
      </c>
      <c r="AF95" s="15">
        <f t="shared" si="96"/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5">
        <f t="shared" si="97"/>
        <v>0</v>
      </c>
      <c r="AQ95" s="15">
        <f t="shared" si="97"/>
        <v>0</v>
      </c>
      <c r="AR95" s="15">
        <f t="shared" si="97"/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11"/>
      <c r="BC95" s="98"/>
    </row>
    <row r="96" spans="1:55" s="10" customFormat="1" ht="100.8" customHeight="1">
      <c r="A96" s="64"/>
      <c r="B96" s="74"/>
      <c r="C96" s="75"/>
      <c r="D96" s="76"/>
      <c r="E96" s="71"/>
      <c r="F96" s="15">
        <v>0</v>
      </c>
      <c r="G96" s="15">
        <v>0</v>
      </c>
      <c r="H96" s="15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5">
        <v>0</v>
      </c>
      <c r="S96" s="15">
        <v>0</v>
      </c>
      <c r="T96" s="15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5">
        <v>0</v>
      </c>
      <c r="AE96" s="15">
        <v>0</v>
      </c>
      <c r="AF96" s="15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5">
        <v>0</v>
      </c>
      <c r="AQ96" s="15">
        <v>0</v>
      </c>
      <c r="AR96" s="15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12"/>
      <c r="BC96" s="99"/>
    </row>
    <row r="97" spans="1:55" s="10" customFormat="1" ht="14.4">
      <c r="A97" s="84"/>
      <c r="B97" s="66" t="s">
        <v>73</v>
      </c>
      <c r="C97" s="66"/>
      <c r="D97" s="67"/>
      <c r="E97" s="34" t="s">
        <v>15</v>
      </c>
      <c r="F97" s="15">
        <f>SUM(F98:F100)</f>
        <v>0</v>
      </c>
      <c r="G97" s="15">
        <f>SUM(G98:G100)</f>
        <v>0</v>
      </c>
      <c r="H97" s="15">
        <f>SUM(H98:H100)</f>
        <v>0</v>
      </c>
      <c r="I97" s="16">
        <f t="shared" ref="I97:AF97" si="98">SUM(I99:I100)</f>
        <v>0</v>
      </c>
      <c r="J97" s="16">
        <f t="shared" si="98"/>
        <v>0</v>
      </c>
      <c r="K97" s="16">
        <f t="shared" si="98"/>
        <v>0</v>
      </c>
      <c r="L97" s="16">
        <f t="shared" si="98"/>
        <v>0</v>
      </c>
      <c r="M97" s="16">
        <f t="shared" si="98"/>
        <v>0</v>
      </c>
      <c r="N97" s="16">
        <f t="shared" si="98"/>
        <v>0</v>
      </c>
      <c r="O97" s="16">
        <f t="shared" si="98"/>
        <v>0</v>
      </c>
      <c r="P97" s="16">
        <f t="shared" si="98"/>
        <v>0</v>
      </c>
      <c r="Q97" s="16">
        <f t="shared" si="98"/>
        <v>0</v>
      </c>
      <c r="R97" s="15">
        <f t="shared" si="98"/>
        <v>0</v>
      </c>
      <c r="S97" s="15">
        <f t="shared" si="98"/>
        <v>0</v>
      </c>
      <c r="T97" s="15">
        <f t="shared" si="98"/>
        <v>0</v>
      </c>
      <c r="U97" s="16">
        <f t="shared" si="98"/>
        <v>0</v>
      </c>
      <c r="V97" s="16">
        <f t="shared" si="98"/>
        <v>0</v>
      </c>
      <c r="W97" s="16">
        <f t="shared" si="98"/>
        <v>0</v>
      </c>
      <c r="X97" s="16">
        <f t="shared" si="98"/>
        <v>0</v>
      </c>
      <c r="Y97" s="16">
        <f t="shared" si="98"/>
        <v>0</v>
      </c>
      <c r="Z97" s="16">
        <f t="shared" si="98"/>
        <v>0</v>
      </c>
      <c r="AA97" s="16">
        <f t="shared" si="98"/>
        <v>0</v>
      </c>
      <c r="AB97" s="16">
        <f t="shared" si="98"/>
        <v>0</v>
      </c>
      <c r="AC97" s="16">
        <f t="shared" si="98"/>
        <v>0</v>
      </c>
      <c r="AD97" s="15">
        <f t="shared" si="98"/>
        <v>0</v>
      </c>
      <c r="AE97" s="15">
        <f t="shared" si="98"/>
        <v>0</v>
      </c>
      <c r="AF97" s="15">
        <f t="shared" si="98"/>
        <v>0</v>
      </c>
      <c r="AG97" s="16">
        <f t="shared" ref="AG97:BA97" si="99">SUM(AG98:AG100)</f>
        <v>0</v>
      </c>
      <c r="AH97" s="16">
        <f t="shared" si="99"/>
        <v>0</v>
      </c>
      <c r="AI97" s="16">
        <f t="shared" si="99"/>
        <v>0</v>
      </c>
      <c r="AJ97" s="16">
        <f t="shared" si="99"/>
        <v>0</v>
      </c>
      <c r="AK97" s="16">
        <f t="shared" si="99"/>
        <v>0</v>
      </c>
      <c r="AL97" s="16">
        <f t="shared" si="99"/>
        <v>0</v>
      </c>
      <c r="AM97" s="16">
        <f t="shared" si="99"/>
        <v>0</v>
      </c>
      <c r="AN97" s="16">
        <f t="shared" si="99"/>
        <v>0</v>
      </c>
      <c r="AO97" s="16">
        <f t="shared" si="99"/>
        <v>0</v>
      </c>
      <c r="AP97" s="15">
        <f t="shared" si="99"/>
        <v>0</v>
      </c>
      <c r="AQ97" s="15">
        <f t="shared" si="99"/>
        <v>0</v>
      </c>
      <c r="AR97" s="15">
        <f t="shared" si="99"/>
        <v>0</v>
      </c>
      <c r="AS97" s="16">
        <f t="shared" si="99"/>
        <v>0</v>
      </c>
      <c r="AT97" s="16">
        <f t="shared" si="99"/>
        <v>0</v>
      </c>
      <c r="AU97" s="16">
        <f t="shared" si="99"/>
        <v>0</v>
      </c>
      <c r="AV97" s="16">
        <f t="shared" si="99"/>
        <v>0</v>
      </c>
      <c r="AW97" s="16">
        <f t="shared" si="99"/>
        <v>0</v>
      </c>
      <c r="AX97" s="16">
        <f t="shared" si="99"/>
        <v>0</v>
      </c>
      <c r="AY97" s="16">
        <f t="shared" si="99"/>
        <v>0</v>
      </c>
      <c r="AZ97" s="16">
        <f t="shared" si="99"/>
        <v>0</v>
      </c>
      <c r="BA97" s="16">
        <f t="shared" si="99"/>
        <v>0</v>
      </c>
      <c r="BB97" s="72"/>
      <c r="BC97" s="85"/>
    </row>
    <row r="98" spans="1:55" s="10" customFormat="1" ht="14.4">
      <c r="A98" s="84"/>
      <c r="B98" s="66"/>
      <c r="C98" s="66"/>
      <c r="D98" s="67"/>
      <c r="E98" s="34" t="s">
        <v>18</v>
      </c>
      <c r="F98" s="15">
        <f t="shared" ref="F98:H99" si="100">AP98+AS98+AV98+AY98</f>
        <v>0</v>
      </c>
      <c r="G98" s="15">
        <f t="shared" si="100"/>
        <v>0</v>
      </c>
      <c r="H98" s="15">
        <f t="shared" si="100"/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5">
        <f t="shared" ref="R98:T99" si="101">I98+L98+O98</f>
        <v>0</v>
      </c>
      <c r="S98" s="15">
        <f t="shared" si="101"/>
        <v>0</v>
      </c>
      <c r="T98" s="15">
        <f t="shared" si="101"/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5">
        <f t="shared" ref="AD98:AF99" si="102">R98+U98+X98+AA98</f>
        <v>0</v>
      </c>
      <c r="AE98" s="15">
        <f t="shared" si="102"/>
        <v>0</v>
      </c>
      <c r="AF98" s="15">
        <f t="shared" si="102"/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5">
        <f t="shared" ref="AP98:AR99" si="103">AD98+AG98+AJ98+AM98</f>
        <v>0</v>
      </c>
      <c r="AQ98" s="15">
        <f t="shared" si="103"/>
        <v>0</v>
      </c>
      <c r="AR98" s="15">
        <f t="shared" si="103"/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72"/>
      <c r="BC98" s="85"/>
    </row>
    <row r="99" spans="1:55" s="10" customFormat="1" ht="14.4">
      <c r="A99" s="84"/>
      <c r="B99" s="66"/>
      <c r="C99" s="66"/>
      <c r="D99" s="67"/>
      <c r="E99" s="35" t="s">
        <v>16</v>
      </c>
      <c r="F99" s="15">
        <f t="shared" si="100"/>
        <v>0</v>
      </c>
      <c r="G99" s="15">
        <f t="shared" si="100"/>
        <v>0</v>
      </c>
      <c r="H99" s="15">
        <f t="shared" si="100"/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5">
        <f t="shared" si="101"/>
        <v>0</v>
      </c>
      <c r="S99" s="15">
        <f t="shared" si="101"/>
        <v>0</v>
      </c>
      <c r="T99" s="15">
        <f t="shared" si="101"/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5">
        <f t="shared" si="102"/>
        <v>0</v>
      </c>
      <c r="AE99" s="15">
        <f t="shared" si="102"/>
        <v>0</v>
      </c>
      <c r="AF99" s="15">
        <f t="shared" si="102"/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5">
        <f t="shared" si="103"/>
        <v>0</v>
      </c>
      <c r="AQ99" s="15">
        <f t="shared" si="103"/>
        <v>0</v>
      </c>
      <c r="AR99" s="15">
        <f t="shared" si="103"/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0</v>
      </c>
      <c r="BB99" s="72"/>
      <c r="BC99" s="85"/>
    </row>
    <row r="100" spans="1:55" s="10" customFormat="1" ht="14.4">
      <c r="A100" s="89"/>
      <c r="B100" s="90"/>
      <c r="C100" s="90"/>
      <c r="D100" s="91"/>
      <c r="E100" s="38" t="s">
        <v>17</v>
      </c>
      <c r="F100" s="19">
        <v>0</v>
      </c>
      <c r="G100" s="19">
        <v>0</v>
      </c>
      <c r="H100" s="19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9">
        <v>0</v>
      </c>
      <c r="S100" s="19">
        <v>0</v>
      </c>
      <c r="T100" s="19">
        <v>0</v>
      </c>
      <c r="U100" s="18">
        <v>0</v>
      </c>
      <c r="V100" s="18">
        <v>0</v>
      </c>
      <c r="W100" s="26">
        <v>0</v>
      </c>
      <c r="X100" s="18">
        <v>0</v>
      </c>
      <c r="Y100" s="18">
        <v>0</v>
      </c>
      <c r="Z100" s="26">
        <v>0</v>
      </c>
      <c r="AA100" s="18">
        <v>0</v>
      </c>
      <c r="AB100" s="18">
        <v>0</v>
      </c>
      <c r="AC100" s="26">
        <v>0</v>
      </c>
      <c r="AD100" s="19">
        <v>0</v>
      </c>
      <c r="AE100" s="19">
        <v>0</v>
      </c>
      <c r="AF100" s="19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9">
        <v>0</v>
      </c>
      <c r="AQ100" s="19">
        <v>0</v>
      </c>
      <c r="AR100" s="19">
        <v>0</v>
      </c>
      <c r="AS100" s="18">
        <v>0</v>
      </c>
      <c r="AT100" s="18">
        <v>0</v>
      </c>
      <c r="AU100" s="18">
        <v>0</v>
      </c>
      <c r="AV100" s="18">
        <v>0</v>
      </c>
      <c r="AW100" s="18">
        <v>0</v>
      </c>
      <c r="AX100" s="18">
        <v>0</v>
      </c>
      <c r="AY100" s="18">
        <v>0</v>
      </c>
      <c r="AZ100" s="18">
        <v>0</v>
      </c>
      <c r="BA100" s="18">
        <v>0</v>
      </c>
      <c r="BB100" s="86"/>
      <c r="BC100" s="87"/>
    </row>
    <row r="101" spans="1:55" s="4" customFormat="1" ht="14.4">
      <c r="A101" s="88"/>
      <c r="B101" s="75" t="s">
        <v>50</v>
      </c>
      <c r="C101" s="75"/>
      <c r="D101" s="76"/>
      <c r="E101" s="34" t="s">
        <v>15</v>
      </c>
      <c r="F101" s="15">
        <f t="shared" ref="F101:BA101" si="104">SUM(F103:F104)</f>
        <v>34631.800000000003</v>
      </c>
      <c r="G101" s="15">
        <f t="shared" si="104"/>
        <v>32979</v>
      </c>
      <c r="H101" s="15">
        <f t="shared" si="104"/>
        <v>95.227507666364431</v>
      </c>
      <c r="I101" s="16">
        <f t="shared" si="104"/>
        <v>2545.83</v>
      </c>
      <c r="J101" s="16">
        <f t="shared" si="104"/>
        <v>383.8</v>
      </c>
      <c r="K101" s="16">
        <f t="shared" si="104"/>
        <v>15.075633486917821</v>
      </c>
      <c r="L101" s="16">
        <f t="shared" si="104"/>
        <v>3356.4</v>
      </c>
      <c r="M101" s="16">
        <f t="shared" si="104"/>
        <v>4463.8</v>
      </c>
      <c r="N101" s="16">
        <f t="shared" si="104"/>
        <v>132.99368370873555</v>
      </c>
      <c r="O101" s="16">
        <f t="shared" si="104"/>
        <v>3000.9</v>
      </c>
      <c r="P101" s="16">
        <f t="shared" si="104"/>
        <v>2942.5</v>
      </c>
      <c r="Q101" s="16">
        <f t="shared" si="104"/>
        <v>98.053917158185882</v>
      </c>
      <c r="R101" s="15">
        <f t="shared" si="104"/>
        <v>8903.130000000001</v>
      </c>
      <c r="S101" s="15">
        <f t="shared" si="104"/>
        <v>7790.1</v>
      </c>
      <c r="T101" s="15">
        <f t="shared" si="104"/>
        <v>87.498441559316774</v>
      </c>
      <c r="U101" s="16">
        <f t="shared" si="104"/>
        <v>3912.8</v>
      </c>
      <c r="V101" s="16">
        <f t="shared" si="104"/>
        <v>3395.6</v>
      </c>
      <c r="W101" s="16">
        <f t="shared" si="104"/>
        <v>86.781844203639338</v>
      </c>
      <c r="X101" s="16">
        <f t="shared" si="104"/>
        <v>2955</v>
      </c>
      <c r="Y101" s="16">
        <f t="shared" si="104"/>
        <v>2466.1</v>
      </c>
      <c r="Z101" s="16">
        <f t="shared" si="104"/>
        <v>0</v>
      </c>
      <c r="AA101" s="16">
        <f t="shared" si="104"/>
        <v>3113.9</v>
      </c>
      <c r="AB101" s="16">
        <f t="shared" si="104"/>
        <v>2392</v>
      </c>
      <c r="AC101" s="16">
        <f t="shared" si="104"/>
        <v>0</v>
      </c>
      <c r="AD101" s="15">
        <f t="shared" si="104"/>
        <v>18884.829999999998</v>
      </c>
      <c r="AE101" s="15">
        <f t="shared" si="104"/>
        <v>16043.8</v>
      </c>
      <c r="AF101" s="15">
        <f t="shared" si="104"/>
        <v>84.95602025541136</v>
      </c>
      <c r="AG101" s="16">
        <f t="shared" si="104"/>
        <v>4415.0999999999995</v>
      </c>
      <c r="AH101" s="16">
        <f t="shared" si="104"/>
        <v>3660.7</v>
      </c>
      <c r="AI101" s="16">
        <f t="shared" si="104"/>
        <v>0</v>
      </c>
      <c r="AJ101" s="16">
        <f t="shared" si="104"/>
        <v>3139.3</v>
      </c>
      <c r="AK101" s="16">
        <f t="shared" si="104"/>
        <v>2071.3000000000002</v>
      </c>
      <c r="AL101" s="16">
        <f t="shared" si="104"/>
        <v>0</v>
      </c>
      <c r="AM101" s="16">
        <f t="shared" si="104"/>
        <v>1863.1</v>
      </c>
      <c r="AN101" s="16">
        <f t="shared" si="104"/>
        <v>1133.2</v>
      </c>
      <c r="AO101" s="16">
        <f t="shared" si="104"/>
        <v>0</v>
      </c>
      <c r="AP101" s="15">
        <f t="shared" si="104"/>
        <v>28302.329999999998</v>
      </c>
      <c r="AQ101" s="15">
        <f t="shared" si="104"/>
        <v>22909</v>
      </c>
      <c r="AR101" s="15">
        <f t="shared" si="104"/>
        <v>80.943865752395666</v>
      </c>
      <c r="AS101" s="16">
        <f t="shared" si="104"/>
        <v>3777</v>
      </c>
      <c r="AT101" s="16">
        <f t="shared" si="104"/>
        <v>3266.7999999999997</v>
      </c>
      <c r="AU101" s="16">
        <f t="shared" si="104"/>
        <v>0</v>
      </c>
      <c r="AV101" s="16">
        <f t="shared" si="104"/>
        <v>1712.1699999999998</v>
      </c>
      <c r="AW101" s="16">
        <f t="shared" si="104"/>
        <v>2085.1999999999998</v>
      </c>
      <c r="AX101" s="16">
        <f t="shared" si="104"/>
        <v>0</v>
      </c>
      <c r="AY101" s="16">
        <f t="shared" si="104"/>
        <v>840.30000000000018</v>
      </c>
      <c r="AZ101" s="16">
        <f t="shared" si="104"/>
        <v>4718</v>
      </c>
      <c r="BA101" s="16">
        <f t="shared" si="104"/>
        <v>0</v>
      </c>
      <c r="BB101" s="77"/>
      <c r="BC101" s="85"/>
    </row>
    <row r="102" spans="1:55" s="4" customFormat="1" ht="14.4">
      <c r="A102" s="88"/>
      <c r="B102" s="75"/>
      <c r="C102" s="75"/>
      <c r="D102" s="76"/>
      <c r="E102" s="34" t="s">
        <v>18</v>
      </c>
      <c r="F102" s="15">
        <f t="shared" ref="F102:H103" si="105">AP102+AS102+AV102+AY102</f>
        <v>0</v>
      </c>
      <c r="G102" s="15">
        <f t="shared" si="105"/>
        <v>0</v>
      </c>
      <c r="H102" s="15">
        <f t="shared" si="105"/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5">
        <f t="shared" ref="R102:T103" si="106">I102+L102+O102</f>
        <v>0</v>
      </c>
      <c r="S102" s="15">
        <f t="shared" si="106"/>
        <v>0</v>
      </c>
      <c r="T102" s="15">
        <f t="shared" si="106"/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5">
        <f t="shared" ref="AD102:AF103" si="107">R102+U102+X102+AA102</f>
        <v>0</v>
      </c>
      <c r="AE102" s="15">
        <f t="shared" si="107"/>
        <v>0</v>
      </c>
      <c r="AF102" s="15">
        <f t="shared" si="107"/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5">
        <f t="shared" ref="AP102:AR103" si="108">AD102+AG102+AJ102+AM102</f>
        <v>0</v>
      </c>
      <c r="AQ102" s="15">
        <f t="shared" si="108"/>
        <v>0</v>
      </c>
      <c r="AR102" s="15">
        <f t="shared" si="108"/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77"/>
      <c r="BC102" s="85"/>
    </row>
    <row r="103" spans="1:55" s="4" customFormat="1" ht="14.4">
      <c r="A103" s="88"/>
      <c r="B103" s="75"/>
      <c r="C103" s="75"/>
      <c r="D103" s="76"/>
      <c r="E103" s="35" t="s">
        <v>16</v>
      </c>
      <c r="F103" s="15">
        <f t="shared" si="105"/>
        <v>0</v>
      </c>
      <c r="G103" s="15">
        <f t="shared" si="105"/>
        <v>0</v>
      </c>
      <c r="H103" s="15">
        <f t="shared" si="105"/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5">
        <f t="shared" si="106"/>
        <v>0</v>
      </c>
      <c r="S103" s="15">
        <f t="shared" si="106"/>
        <v>0</v>
      </c>
      <c r="T103" s="15">
        <f t="shared" si="106"/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5">
        <f t="shared" si="107"/>
        <v>0</v>
      </c>
      <c r="AE103" s="15">
        <f t="shared" si="107"/>
        <v>0</v>
      </c>
      <c r="AF103" s="15">
        <f t="shared" si="107"/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5">
        <f t="shared" si="108"/>
        <v>0</v>
      </c>
      <c r="AQ103" s="15">
        <f t="shared" si="108"/>
        <v>0</v>
      </c>
      <c r="AR103" s="15">
        <f t="shared" si="108"/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v>0</v>
      </c>
      <c r="BB103" s="77"/>
      <c r="BC103" s="85"/>
    </row>
    <row r="104" spans="1:55" s="4" customFormat="1" ht="14.4">
      <c r="A104" s="88"/>
      <c r="B104" s="75"/>
      <c r="C104" s="75"/>
      <c r="D104" s="76"/>
      <c r="E104" s="35" t="s">
        <v>17</v>
      </c>
      <c r="F104" s="15">
        <f>F78+F44</f>
        <v>34631.800000000003</v>
      </c>
      <c r="G104" s="15">
        <f>G78+G44</f>
        <v>32979</v>
      </c>
      <c r="H104" s="15">
        <f>G104/F104*100</f>
        <v>95.227507666364431</v>
      </c>
      <c r="I104" s="16">
        <f>I78+I44</f>
        <v>2545.83</v>
      </c>
      <c r="J104" s="16">
        <f>J78+J44</f>
        <v>383.8</v>
      </c>
      <c r="K104" s="16">
        <f>J104/I104*100</f>
        <v>15.075633486917821</v>
      </c>
      <c r="L104" s="16">
        <f>L78+L44</f>
        <v>3356.4</v>
      </c>
      <c r="M104" s="16">
        <f>M78+M44</f>
        <v>4463.8</v>
      </c>
      <c r="N104" s="16">
        <f>M104/L104*100</f>
        <v>132.99368370873555</v>
      </c>
      <c r="O104" s="16">
        <f>O78+O44</f>
        <v>3000.9</v>
      </c>
      <c r="P104" s="16">
        <f>P78+P44</f>
        <v>2942.5</v>
      </c>
      <c r="Q104" s="16">
        <f>P104/O104*100</f>
        <v>98.053917158185882</v>
      </c>
      <c r="R104" s="15">
        <f>R78+R44</f>
        <v>8903.130000000001</v>
      </c>
      <c r="S104" s="15">
        <f>S78+S44</f>
        <v>7790.1</v>
      </c>
      <c r="T104" s="15">
        <f>S104/R104*100</f>
        <v>87.498441559316774</v>
      </c>
      <c r="U104" s="16">
        <f>U78+U44</f>
        <v>3912.8</v>
      </c>
      <c r="V104" s="16">
        <f>V78+V44</f>
        <v>3395.6</v>
      </c>
      <c r="W104" s="16">
        <f>V104/U104*100</f>
        <v>86.781844203639338</v>
      </c>
      <c r="X104" s="16">
        <f>X78+X44</f>
        <v>2955</v>
      </c>
      <c r="Y104" s="16">
        <f>Y78+Y44</f>
        <v>2466.1</v>
      </c>
      <c r="Z104" s="16">
        <v>0</v>
      </c>
      <c r="AA104" s="16">
        <f>AA78+AA44</f>
        <v>3113.9</v>
      </c>
      <c r="AB104" s="16">
        <f>AB78+AB44</f>
        <v>2392</v>
      </c>
      <c r="AC104" s="16">
        <v>0</v>
      </c>
      <c r="AD104" s="15">
        <f>AD78+AD44</f>
        <v>18884.829999999998</v>
      </c>
      <c r="AE104" s="15">
        <f>AE78+AE44</f>
        <v>16043.8</v>
      </c>
      <c r="AF104" s="15">
        <f>AE104/AD104*100</f>
        <v>84.95602025541136</v>
      </c>
      <c r="AG104" s="16">
        <f>AG78+AG44</f>
        <v>4415.0999999999995</v>
      </c>
      <c r="AH104" s="16">
        <f>AH78+AH44</f>
        <v>3660.7</v>
      </c>
      <c r="AI104" s="16">
        <v>0</v>
      </c>
      <c r="AJ104" s="16">
        <f>AJ78+AJ44</f>
        <v>3139.3</v>
      </c>
      <c r="AK104" s="16">
        <f>AK78+AK44</f>
        <v>2071.3000000000002</v>
      </c>
      <c r="AL104" s="16">
        <v>0</v>
      </c>
      <c r="AM104" s="16">
        <f>AM78+AM44</f>
        <v>1863.1</v>
      </c>
      <c r="AN104" s="16">
        <f>AN78+AN44</f>
        <v>1133.2</v>
      </c>
      <c r="AO104" s="16">
        <v>0</v>
      </c>
      <c r="AP104" s="15">
        <f>AP78+AP44</f>
        <v>28302.329999999998</v>
      </c>
      <c r="AQ104" s="15">
        <f>AQ78+AQ44</f>
        <v>22909</v>
      </c>
      <c r="AR104" s="15">
        <f>AQ104/AP104*100</f>
        <v>80.943865752395666</v>
      </c>
      <c r="AS104" s="16">
        <f>AS78+AS44</f>
        <v>3777</v>
      </c>
      <c r="AT104" s="16">
        <f>AT78+AT44</f>
        <v>3266.7999999999997</v>
      </c>
      <c r="AU104" s="16">
        <v>0</v>
      </c>
      <c r="AV104" s="16">
        <f>AV78+AV44</f>
        <v>1712.1699999999998</v>
      </c>
      <c r="AW104" s="16">
        <f>AW78+AW44</f>
        <v>2085.1999999999998</v>
      </c>
      <c r="AX104" s="16">
        <v>0</v>
      </c>
      <c r="AY104" s="16">
        <f>AY78+AY44</f>
        <v>840.30000000000018</v>
      </c>
      <c r="AZ104" s="16">
        <f>AZ78+AZ44</f>
        <v>4718</v>
      </c>
      <c r="BA104" s="16">
        <v>0</v>
      </c>
      <c r="BB104" s="77"/>
      <c r="BC104" s="85"/>
    </row>
    <row r="106" spans="1:55" ht="15.6" customHeight="1">
      <c r="AA106" s="10"/>
      <c r="AB106" s="7"/>
      <c r="AD106" s="23"/>
      <c r="AE106" s="23"/>
    </row>
    <row r="107" spans="1:55" s="4" customFormat="1" ht="16.2">
      <c r="B107" s="39" t="s">
        <v>42</v>
      </c>
      <c r="C107" s="1"/>
      <c r="D107" s="1"/>
      <c r="E107" s="2"/>
      <c r="F107" s="5"/>
      <c r="G107" s="5"/>
      <c r="H107" s="6"/>
      <c r="I107" s="1"/>
      <c r="J107" s="1"/>
      <c r="K107" s="1"/>
      <c r="L107" s="1"/>
      <c r="M107" s="1"/>
      <c r="N107" s="1"/>
      <c r="O107" s="1"/>
      <c r="P107" s="1"/>
      <c r="Q107" s="1"/>
      <c r="R107" s="7"/>
      <c r="S107" s="49" t="s">
        <v>41</v>
      </c>
      <c r="T107" s="49"/>
      <c r="U107" s="49"/>
      <c r="V107" s="49"/>
      <c r="W107" s="49"/>
      <c r="X107" s="49"/>
      <c r="Y107" s="49"/>
      <c r="Z107" s="49"/>
      <c r="AA107" s="49"/>
      <c r="AB107" s="49"/>
    </row>
    <row r="108" spans="1:55" s="4" customFormat="1" ht="18.600000000000001" customHeight="1">
      <c r="B108" s="23" t="s">
        <v>43</v>
      </c>
      <c r="C108" s="1"/>
      <c r="D108" s="1"/>
      <c r="E108" s="2"/>
      <c r="F108" s="5"/>
      <c r="G108" s="5"/>
      <c r="H108" s="6"/>
      <c r="I108" s="1"/>
      <c r="J108" s="1"/>
      <c r="K108" s="1"/>
      <c r="L108" s="1"/>
      <c r="M108" s="1"/>
      <c r="N108" s="1"/>
      <c r="O108" s="1"/>
      <c r="P108" s="1"/>
      <c r="Q108" s="1"/>
      <c r="R108" s="7"/>
      <c r="S108" s="49" t="s">
        <v>106</v>
      </c>
      <c r="T108" s="49"/>
      <c r="U108" s="49"/>
      <c r="V108" s="49"/>
      <c r="W108" s="49"/>
      <c r="X108" s="49"/>
      <c r="Y108" s="49"/>
      <c r="Z108" s="49"/>
      <c r="AA108" s="49"/>
      <c r="AB108" s="49"/>
    </row>
    <row r="109" spans="1:55" s="4" customFormat="1" ht="21" customHeight="1">
      <c r="B109" s="23" t="s">
        <v>104</v>
      </c>
      <c r="C109" s="1"/>
      <c r="D109" s="1"/>
      <c r="E109" s="2"/>
      <c r="F109" s="5"/>
      <c r="G109" s="5"/>
      <c r="H109" s="6"/>
      <c r="I109" s="1"/>
      <c r="J109" s="1"/>
      <c r="K109" s="1"/>
      <c r="L109" s="1"/>
      <c r="M109" s="1"/>
      <c r="N109" s="1"/>
      <c r="O109" s="1"/>
      <c r="P109" s="1"/>
      <c r="Q109" s="1"/>
      <c r="R109" s="7"/>
      <c r="S109" s="49" t="s">
        <v>107</v>
      </c>
      <c r="T109" s="49"/>
      <c r="U109" s="49"/>
      <c r="V109" s="49"/>
      <c r="W109" s="49"/>
      <c r="X109" s="49"/>
      <c r="Y109" s="49"/>
      <c r="Z109" s="49"/>
      <c r="AA109" s="49"/>
      <c r="AB109" s="49"/>
    </row>
    <row r="110" spans="1:55" s="4" customFormat="1" ht="21.6" customHeight="1">
      <c r="B110" s="39" t="s">
        <v>102</v>
      </c>
      <c r="C110" s="1"/>
      <c r="D110" s="1"/>
      <c r="E110" s="2"/>
      <c r="F110" s="5"/>
      <c r="G110" s="5"/>
      <c r="H110" s="6"/>
      <c r="I110" s="1"/>
      <c r="J110" s="1"/>
      <c r="K110" s="1"/>
      <c r="L110" s="1"/>
      <c r="M110" s="1"/>
      <c r="N110" s="1"/>
      <c r="O110" s="1"/>
      <c r="P110" s="1"/>
      <c r="Q110" s="1"/>
      <c r="R110" s="7"/>
      <c r="S110" s="7"/>
      <c r="T110" s="7"/>
      <c r="U110" s="1"/>
      <c r="V110" s="1"/>
    </row>
    <row r="111" spans="1:55" s="4" customFormat="1"/>
    <row r="112" spans="1:55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4" customFormat="1"/>
    <row r="126" s="4" customFormat="1"/>
    <row r="127" s="4" customFormat="1"/>
    <row r="128" s="4" customFormat="1"/>
    <row r="129" s="4" customFormat="1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4" customFormat="1"/>
    <row r="181" s="4" customFormat="1"/>
    <row r="182" s="4" customFormat="1"/>
    <row r="183" s="4" customFormat="1"/>
    <row r="184" s="4" customFormat="1"/>
    <row r="185" s="4" customFormat="1"/>
    <row r="186" s="10" customFormat="1" ht="13.8"/>
    <row r="187" s="4" customFormat="1"/>
    <row r="188" s="4" customFormat="1"/>
    <row r="189" s="4" customFormat="1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4" customFormat="1"/>
    <row r="201" s="4" customFormat="1"/>
    <row r="202" s="4" customFormat="1"/>
    <row r="203" s="4" customFormat="1"/>
    <row r="204" s="4" customFormat="1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10" customFormat="1" ht="13.8"/>
    <row r="306" s="10" customFormat="1" ht="13.8"/>
    <row r="307" s="10" customFormat="1" ht="13.8"/>
    <row r="308" s="10" customFormat="1" ht="13.8"/>
    <row r="309" s="10" customFormat="1" ht="13.8"/>
    <row r="310" s="10" customFormat="1" ht="13.8"/>
    <row r="311" s="10" customFormat="1" ht="13.8"/>
    <row r="312" s="10" customFormat="1" ht="13.8"/>
    <row r="313" s="10" customFormat="1" ht="13.8"/>
    <row r="314" s="10" customFormat="1" ht="13.8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pans="1:54" s="4" customFormat="1"/>
    <row r="338" spans="1:54" s="4" customFormat="1"/>
    <row r="339" spans="1:54" s="4" customFormat="1"/>
    <row r="340" spans="1:54" s="4" customFormat="1"/>
    <row r="341" spans="1:54" s="4" customFormat="1"/>
    <row r="342" spans="1:54" s="4" customFormat="1"/>
    <row r="343" spans="1:54" s="4" customFormat="1"/>
    <row r="344" spans="1:54" s="4" customFormat="1"/>
    <row r="345" spans="1:5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</row>
    <row r="346" spans="1:5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</row>
    <row r="347" spans="1:5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</row>
    <row r="348" spans="1:5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</row>
    <row r="349" spans="1:54" s="9" customFormat="1" ht="15.6"/>
    <row r="350" spans="1:5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</row>
    <row r="351" spans="1:54" s="10" customFormat="1" ht="13.8"/>
    <row r="352" spans="1:54" s="10" customFormat="1" ht="13.8"/>
    <row r="353" s="10" customFormat="1" ht="13.8"/>
    <row r="354" s="10" customFormat="1" ht="13.8"/>
    <row r="355" s="10" customFormat="1" ht="13.8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10" customFormat="1" ht="13.8"/>
    <row r="372" s="10" customFormat="1" ht="13.8"/>
    <row r="373" s="10" customFormat="1" ht="13.8"/>
    <row r="374" s="10" customFormat="1" ht="13.8"/>
    <row r="375" s="10" customFormat="1" ht="13.8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10" customFormat="1" ht="13.8"/>
    <row r="425" s="10" customFormat="1" ht="13.8"/>
    <row r="426" s="10" customFormat="1" ht="13.8"/>
    <row r="427" s="10" customFormat="1" ht="13.8"/>
    <row r="428" s="10" customFormat="1" ht="13.8"/>
    <row r="429" s="10" customFormat="1" ht="13.8"/>
    <row r="430" s="10" customFormat="1" ht="13.8"/>
    <row r="431" s="10" customFormat="1" ht="13.8"/>
    <row r="432" s="10" customFormat="1" ht="13.8"/>
    <row r="433" spans="1:54" s="10" customFormat="1" ht="13.8"/>
    <row r="434" spans="1:54" s="4" customFormat="1"/>
    <row r="435" spans="1:54" s="4" customFormat="1"/>
    <row r="436" spans="1:54" s="4" customFormat="1"/>
    <row r="437" spans="1:54" s="4" customFormat="1"/>
    <row r="438" spans="1:54" s="4" customFormat="1"/>
    <row r="439" spans="1:5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</row>
    <row r="440" spans="1:5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</row>
    <row r="441" spans="1:5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</row>
    <row r="442" spans="1:5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</row>
    <row r="443" spans="1:5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</row>
    <row r="444" spans="1:5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</row>
    <row r="445" spans="1:5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</row>
    <row r="446" spans="1:54" s="4" customFormat="1"/>
    <row r="447" spans="1:54" s="4" customFormat="1"/>
    <row r="448" spans="1:54" s="4" customFormat="1"/>
    <row r="449" spans="1:54" s="4" customFormat="1"/>
    <row r="450" spans="1:54" s="4" customFormat="1"/>
    <row r="451" spans="1:54" s="4" customFormat="1"/>
    <row r="452" spans="1:5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</row>
    <row r="453" spans="1:5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</row>
    <row r="454" spans="1: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</row>
    <row r="455" spans="1:5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</row>
    <row r="456" spans="1:5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</row>
    <row r="457" spans="1:5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</row>
    <row r="458" spans="1:54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</row>
  </sheetData>
  <mergeCells count="194">
    <mergeCell ref="BC51:BC54"/>
    <mergeCell ref="BC55:BC58"/>
    <mergeCell ref="BC59:BC62"/>
    <mergeCell ref="BC81:BC84"/>
    <mergeCell ref="BC85:BC88"/>
    <mergeCell ref="BC89:BC92"/>
    <mergeCell ref="BC93:BC96"/>
    <mergeCell ref="BB89:BB92"/>
    <mergeCell ref="BB25:BB28"/>
    <mergeCell ref="BB29:BB32"/>
    <mergeCell ref="BB41:BB44"/>
    <mergeCell ref="BB51:BB54"/>
    <mergeCell ref="BB55:BB58"/>
    <mergeCell ref="BB59:BB62"/>
    <mergeCell ref="BB81:BB84"/>
    <mergeCell ref="BB85:BB88"/>
    <mergeCell ref="BB93:BB96"/>
    <mergeCell ref="BB63:BB66"/>
    <mergeCell ref="BC63:BC66"/>
    <mergeCell ref="BA1:BC1"/>
    <mergeCell ref="BA2:BC2"/>
    <mergeCell ref="BA3:BC3"/>
    <mergeCell ref="BA4:BC4"/>
    <mergeCell ref="BA5:BC5"/>
    <mergeCell ref="BB97:BB100"/>
    <mergeCell ref="BC97:BC100"/>
    <mergeCell ref="A101:A104"/>
    <mergeCell ref="B101:B104"/>
    <mergeCell ref="C101:C104"/>
    <mergeCell ref="D101:D104"/>
    <mergeCell ref="BB101:BB104"/>
    <mergeCell ref="BC101:BC104"/>
    <mergeCell ref="A93:A96"/>
    <mergeCell ref="B93:B96"/>
    <mergeCell ref="C93:C96"/>
    <mergeCell ref="D93:D96"/>
    <mergeCell ref="E93:E96"/>
    <mergeCell ref="A97:A100"/>
    <mergeCell ref="B97:B100"/>
    <mergeCell ref="C97:C100"/>
    <mergeCell ref="D97:D100"/>
    <mergeCell ref="A85:A88"/>
    <mergeCell ref="BB21:BB24"/>
    <mergeCell ref="B85:B88"/>
    <mergeCell ref="C85:C88"/>
    <mergeCell ref="D85:D88"/>
    <mergeCell ref="E85:E88"/>
    <mergeCell ref="A89:A92"/>
    <mergeCell ref="B89:B92"/>
    <mergeCell ref="C89:C92"/>
    <mergeCell ref="D89:D92"/>
    <mergeCell ref="E89:E92"/>
    <mergeCell ref="B79:BA79"/>
    <mergeCell ref="B80:BA80"/>
    <mergeCell ref="A81:A84"/>
    <mergeCell ref="B81:B84"/>
    <mergeCell ref="C81:C84"/>
    <mergeCell ref="D81:D84"/>
    <mergeCell ref="E81:E84"/>
    <mergeCell ref="BC71:BC74"/>
    <mergeCell ref="A75:A78"/>
    <mergeCell ref="B75:B78"/>
    <mergeCell ref="C75:C78"/>
    <mergeCell ref="D75:D78"/>
    <mergeCell ref="BB75:BB78"/>
    <mergeCell ref="BC75:BC78"/>
    <mergeCell ref="A71:A74"/>
    <mergeCell ref="B71:B74"/>
    <mergeCell ref="C71:C74"/>
    <mergeCell ref="D71:D74"/>
    <mergeCell ref="E71:E74"/>
    <mergeCell ref="BB71:BB74"/>
    <mergeCell ref="A67:A70"/>
    <mergeCell ref="B67:B70"/>
    <mergeCell ref="C67:C70"/>
    <mergeCell ref="D67:D70"/>
    <mergeCell ref="BB67:BB70"/>
    <mergeCell ref="BC67:BC70"/>
    <mergeCell ref="A59:A62"/>
    <mergeCell ref="B59:B62"/>
    <mergeCell ref="C59:C62"/>
    <mergeCell ref="D59:D62"/>
    <mergeCell ref="E59:E62"/>
    <mergeCell ref="A63:A66"/>
    <mergeCell ref="B63:B66"/>
    <mergeCell ref="C63:C66"/>
    <mergeCell ref="D63:D66"/>
    <mergeCell ref="A51:A54"/>
    <mergeCell ref="B51:B54"/>
    <mergeCell ref="C51:C54"/>
    <mergeCell ref="D51:D54"/>
    <mergeCell ref="E51:E54"/>
    <mergeCell ref="A55:A58"/>
    <mergeCell ref="B55:B58"/>
    <mergeCell ref="C55:C58"/>
    <mergeCell ref="D55:D58"/>
    <mergeCell ref="E55:E58"/>
    <mergeCell ref="A41:A44"/>
    <mergeCell ref="B41:B44"/>
    <mergeCell ref="C41:C44"/>
    <mergeCell ref="D41:D44"/>
    <mergeCell ref="B45:BC45"/>
    <mergeCell ref="B46:BC46"/>
    <mergeCell ref="A47:A50"/>
    <mergeCell ref="B47:B50"/>
    <mergeCell ref="C47:C50"/>
    <mergeCell ref="D47:D50"/>
    <mergeCell ref="BB47:BB50"/>
    <mergeCell ref="BC47:BC50"/>
    <mergeCell ref="A29:A32"/>
    <mergeCell ref="B29:B32"/>
    <mergeCell ref="C29:C32"/>
    <mergeCell ref="D29:D32"/>
    <mergeCell ref="E29:E32"/>
    <mergeCell ref="BB33:BB36"/>
    <mergeCell ref="A37:A40"/>
    <mergeCell ref="B37:B40"/>
    <mergeCell ref="C37:C40"/>
    <mergeCell ref="D37:D40"/>
    <mergeCell ref="BB37:BB40"/>
    <mergeCell ref="A33:A36"/>
    <mergeCell ref="B33:B36"/>
    <mergeCell ref="C33:C36"/>
    <mergeCell ref="D33:D36"/>
    <mergeCell ref="E33:E36"/>
    <mergeCell ref="A21:A24"/>
    <mergeCell ref="B21:B24"/>
    <mergeCell ref="C21:C24"/>
    <mergeCell ref="D21:D24"/>
    <mergeCell ref="E21:E24"/>
    <mergeCell ref="A25:A28"/>
    <mergeCell ref="B25:B28"/>
    <mergeCell ref="C25:C28"/>
    <mergeCell ref="D25:D28"/>
    <mergeCell ref="E25:E28"/>
    <mergeCell ref="B16:BC16"/>
    <mergeCell ref="U10:AC10"/>
    <mergeCell ref="AD10:AF10"/>
    <mergeCell ref="AG10:AO10"/>
    <mergeCell ref="A17:A20"/>
    <mergeCell ref="B17:B20"/>
    <mergeCell ref="C17:C20"/>
    <mergeCell ref="D17:D20"/>
    <mergeCell ref="BB17:BB20"/>
    <mergeCell ref="AQ11:AQ12"/>
    <mergeCell ref="AR11:AR12"/>
    <mergeCell ref="AS11:AU11"/>
    <mergeCell ref="AV11:AX11"/>
    <mergeCell ref="AY11:BA11"/>
    <mergeCell ref="B14:BC14"/>
    <mergeCell ref="AE11:AE12"/>
    <mergeCell ref="AF11:AF12"/>
    <mergeCell ref="AG11:AI11"/>
    <mergeCell ref="AJ11:AL11"/>
    <mergeCell ref="AM11:AO11"/>
    <mergeCell ref="AP11:AP12"/>
    <mergeCell ref="BC10:BC12"/>
    <mergeCell ref="F11:F12"/>
    <mergeCell ref="G11:G12"/>
    <mergeCell ref="S11:S12"/>
    <mergeCell ref="T11:T12"/>
    <mergeCell ref="B15:BC15"/>
    <mergeCell ref="AP10:AR10"/>
    <mergeCell ref="AS10:BA10"/>
    <mergeCell ref="BB10:BB12"/>
    <mergeCell ref="U11:W11"/>
    <mergeCell ref="X11:Z11"/>
    <mergeCell ref="AA11:AC11"/>
    <mergeCell ref="AD11:AD12"/>
    <mergeCell ref="H11:H12"/>
    <mergeCell ref="A8:AB8"/>
    <mergeCell ref="A7:AB7"/>
    <mergeCell ref="S107:AB107"/>
    <mergeCell ref="S108:AB108"/>
    <mergeCell ref="S109:AB109"/>
    <mergeCell ref="BC17:BC20"/>
    <mergeCell ref="BC21:BC24"/>
    <mergeCell ref="BC25:BC28"/>
    <mergeCell ref="BC29:BC32"/>
    <mergeCell ref="BC33:BC36"/>
    <mergeCell ref="BC37:BC40"/>
    <mergeCell ref="BC41:BC44"/>
    <mergeCell ref="A10:A12"/>
    <mergeCell ref="B10:B12"/>
    <mergeCell ref="C10:C12"/>
    <mergeCell ref="D10:D12"/>
    <mergeCell ref="E10:E12"/>
    <mergeCell ref="F10:H10"/>
    <mergeCell ref="I10:Q10"/>
    <mergeCell ref="R10:T10"/>
    <mergeCell ref="I11:K11"/>
    <mergeCell ref="L11:N11"/>
    <mergeCell ref="O11:Q11"/>
    <mergeCell ref="R11:R12"/>
  </mergeCells>
  <conditionalFormatting sqref="BB93 BB101 BB79 BB81 BB85 H41:BB44 BB97 BB75 BB67 BB63 BB47 BB51 BB55 BB59 BB71 H47:BA78 H81:BA104 BB37 BB33 BB25 BB29 BB21 H17:BA40 BB17">
    <cfRule type="cellIs" dxfId="0" priority="1" stopIfTrue="1" operator="notEqual">
      <formula>#REF!</formula>
    </cfRule>
  </conditionalFormatting>
  <pageMargins left="0.27559055118110237" right="0" top="0.39370078740157483" bottom="0.59055118110236227" header="0.31496062992125984" footer="0.31496062992125984"/>
  <pageSetup paperSize="8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2018-01-31T12:03:15Z</dcterms:modified>
</cp:coreProperties>
</file>