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45" activeTab="1"/>
  </bookViews>
  <sheets>
    <sheet name="табл 7.1." sheetId="1" r:id="rId1"/>
    <sheet name="табл 7.2." sheetId="2" r:id="rId2"/>
    <sheet name="Лист3" sheetId="3" r:id="rId3"/>
  </sheets>
  <externalReferences>
    <externalReference r:id="rId6"/>
    <externalReference r:id="rId7"/>
  </externalReferences>
  <definedNames>
    <definedName name="_xlnm.Print_Area" localSheetId="0">'табл 7.1.'!$A$1:$N$124</definedName>
    <definedName name="_xlnm.Print_Area" localSheetId="1">'табл 7.2.'!$A$1:$K$109</definedName>
  </definedNames>
  <calcPr fullCalcOnLoad="1"/>
</workbook>
</file>

<file path=xl/comments1.xml><?xml version="1.0" encoding="utf-8"?>
<comments xmlns="http://schemas.openxmlformats.org/spreadsheetml/2006/main">
  <authors>
    <author>Ольга Мельникова</author>
  </authors>
  <commentList>
    <comment ref="D35" authorId="0">
      <text>
        <r>
          <rPr>
            <b/>
            <sz val="9"/>
            <rFont val="Tahoma"/>
            <family val="2"/>
          </rPr>
          <t>Ольга Мельникова:</t>
        </r>
        <r>
          <rPr>
            <sz val="9"/>
            <rFont val="Tahoma"/>
            <family val="2"/>
          </rPr>
          <t xml:space="preserve">
</t>
        </r>
        <r>
          <rPr>
            <sz val="11"/>
            <rFont val="Tahoma"/>
            <family val="2"/>
          </rPr>
          <t>измененна формула, согласно трактовке позиции</t>
        </r>
      </text>
    </comment>
    <comment ref="D40" authorId="0">
      <text>
        <r>
          <rPr>
            <b/>
            <sz val="9"/>
            <rFont val="Tahoma"/>
            <family val="2"/>
          </rPr>
          <t>Ольга Мельникова:</t>
        </r>
        <r>
          <rPr>
            <sz val="9"/>
            <rFont val="Tahoma"/>
            <family val="2"/>
          </rPr>
          <t xml:space="preserve">
</t>
        </r>
        <r>
          <rPr>
            <sz val="11"/>
            <rFont val="Tahoma"/>
            <family val="2"/>
          </rPr>
          <t>формула изменена , согласно трактовке</t>
        </r>
      </text>
    </comment>
  </commentList>
</comments>
</file>

<file path=xl/sharedStrings.xml><?xml version="1.0" encoding="utf-8"?>
<sst xmlns="http://schemas.openxmlformats.org/spreadsheetml/2006/main" count="586" uniqueCount="418">
  <si>
    <t>Расчет целевых показателей муниципальных программ</t>
  </si>
  <si>
    <t>Таблица 7.1</t>
  </si>
  <si>
    <t>№</t>
  </si>
  <si>
    <t>Наименование показателей</t>
  </si>
  <si>
    <t>Ед. изм.</t>
  </si>
  <si>
    <t>Расчетная формула</t>
  </si>
  <si>
    <t>Значения целевых показателей</t>
  </si>
  <si>
    <t>Пояснения к расчету</t>
  </si>
  <si>
    <t>Группа А. Общие целевые показатели в области энергосбережения и повышения энергетической эффективности</t>
  </si>
  <si>
    <t>А.1.</t>
  </si>
  <si>
    <t>Динамика энергоемкости муниципального продукта муниципальных программ области энергосбережения и повышения энергетической эффективности</t>
  </si>
  <si>
    <t>кг у.т./ тыс.руб.</t>
  </si>
  <si>
    <t>п.2/п.1.</t>
  </si>
  <si>
    <t>Снижение  энергоемкости  на 40%  к 2020г. относительно уровня  2007г. согласно Указа Президента РФ от 04.06.2008. № 889</t>
  </si>
  <si>
    <t xml:space="preserve">&lt;*&gt; п1, п2 и т.д. - значения индикаторов по соответствующим строкам Приложения 2,   A.1., B.1. и т.д. - значения целевых показателей по соответствующим строкам данного приложения,   n - индекс года                                                                                                               
                                          </t>
  </si>
  <si>
    <t>А.2.</t>
  </si>
  <si>
    <t>Доля объемов ЭЭ, расчеты за которую осуществляются с использованием приборов учета (в части МКД - с использованием коллективных приборов учета), в общем объеме ЭЭ, потребляемой на территории МО</t>
  </si>
  <si>
    <t>%</t>
  </si>
  <si>
    <t>(п.7/п.3)*100%</t>
  </si>
  <si>
    <t>А.3.</t>
  </si>
  <si>
    <t>Доля объемов ТЭ, расчеты за которую осуществляются с использованием приборов учета (в части МКД - с использованием коллективных приборов учета), в общем объеме ТЭ, потребляемой на территории МО</t>
  </si>
  <si>
    <t>(п.8/п.4)*100%</t>
  </si>
  <si>
    <t>А.4.</t>
  </si>
  <si>
    <t>Доля объемов воды, расчеты за которую осуществляются с использованием приборов учета (в части МКД - с использованием коллективных приборов учета), в общем объеме воды, потребляемой на территории МО</t>
  </si>
  <si>
    <t>(п.9/п.5)*100%</t>
  </si>
  <si>
    <t>А.5.</t>
  </si>
  <si>
    <t>Доля объемов природного газа, расчеты за который осуществляются с использованием приборов учета (в части МКД - с использованием индивидуальных и общих приборов учета, в общем объеме природного газа, потребляемого на территории МО</t>
  </si>
  <si>
    <t>(п.10/п.6)*100%</t>
  </si>
  <si>
    <t>А.6.</t>
  </si>
  <si>
    <t>Объем внебюджетных средств, используемых для финансирования мероприятий по энергосбережению и повышению энергетической эффективности, в общем объеме финансирования муниципальной программы</t>
  </si>
  <si>
    <t>(п.18/п.17)*100%</t>
  </si>
  <si>
    <t>А.7.</t>
  </si>
  <si>
    <t>Изменение объема производства энергетических ресурсов с использованием возобновляемых источников энергии и (или) вторичных энергетических ресурсов</t>
  </si>
  <si>
    <t>т.у.т.</t>
  </si>
  <si>
    <t>п.15.(n) - п.15.(n-1)</t>
  </si>
  <si>
    <t>-</t>
  </si>
  <si>
    <t>1. Составляется прогноз по значению параметра до 2020г.                                                                               2. Изменение (динамика) рассчитывается при  n →2020г.</t>
  </si>
  <si>
    <t>А.8.</t>
  </si>
  <si>
    <t>Доля энергетических ресурсов, производимых с использованием возобновляемых источников энергии и (или) вторичных энергетических ресурсов, в общем объеме энергетических ресурсов, производимых на территории МО</t>
  </si>
  <si>
    <t>(п.15./п.16.)*100%</t>
  </si>
  <si>
    <t>Группа B. Целевые показатели в области энергосбережения и повышения энергетической эффективности, отражающие экономию по отдельным видам энергетических ресурсов</t>
  </si>
  <si>
    <t>В.1.</t>
  </si>
  <si>
    <t>Экономия ЭЭ в натуральном выражении</t>
  </si>
  <si>
    <t>тыс.кВтч</t>
  </si>
  <si>
    <t>[(А.1.(2007) – А.1.(n))/ А.1.(2007)] ∙п.3.(2007)</t>
  </si>
  <si>
    <t>Прогноз экономии ЭЭ осуществляется при стабилизации МП и значения потребления ЭЭ на уровне 2007 г.</t>
  </si>
  <si>
    <t>В.2.</t>
  </si>
  <si>
    <t>Экономия ЭЭ  в стоимостном выражении</t>
  </si>
  <si>
    <t>тыс.руб.</t>
  </si>
  <si>
    <t>В.1.*п.11.(2007)</t>
  </si>
  <si>
    <t>Прогноз экономии ЭЭ осуществляется в ценах 2007 г.</t>
  </si>
  <si>
    <t>В.3.</t>
  </si>
  <si>
    <t>Экономия ТЭ в натуральном выражении</t>
  </si>
  <si>
    <t>тыс.Гкал</t>
  </si>
  <si>
    <t>[(А.1.(2007) – А.1.(n))/ А.1.(2007)]*п.4.(2007)</t>
  </si>
  <si>
    <t>Прогноз экономии ЭЭ осуществляется при стабилизации МП и потребления ТЭ на уровне 2007 г.</t>
  </si>
  <si>
    <t>В.4.</t>
  </si>
  <si>
    <t>Экономия ТЭ  в стоимостном выражении</t>
  </si>
  <si>
    <t xml:space="preserve"> тыс.руб.</t>
  </si>
  <si>
    <t>В.3.*п.12.(2007)</t>
  </si>
  <si>
    <t>Прогноз экономии ТЭ осуществляется в ценах 2007 г.</t>
  </si>
  <si>
    <t>В.5.</t>
  </si>
  <si>
    <t>Экономия воды в натуральном выражении</t>
  </si>
  <si>
    <t>тыс.м.куб</t>
  </si>
  <si>
    <t>[(А.1.(2007) – А.1.(n))/ А.1.(2007)]*п.5.(2007)</t>
  </si>
  <si>
    <t>Прогноз экономии воды осуществляется при стабилизации МП и значения потребления воды на уровне 2007 г.</t>
  </si>
  <si>
    <t>В.6.</t>
  </si>
  <si>
    <t>Экономия воды в стоимостном выражении</t>
  </si>
  <si>
    <t>В.5.*п.13.(2007)</t>
  </si>
  <si>
    <t>Прогноз экономии воды осуществляется в ценах 2007 г.</t>
  </si>
  <si>
    <t>В.7.</t>
  </si>
  <si>
    <t>Экономия природного газа  в натуральном выражении</t>
  </si>
  <si>
    <t>тыс.куб.м.</t>
  </si>
  <si>
    <t>[(А.1.(2007) – А.1.(n))/ А.1.(2007)]*п.6.(2007)</t>
  </si>
  <si>
    <t>Прогноз экономии газа осуществляется при стабилизации МП и значения потребления ЭЭ на уровне 2007 г.</t>
  </si>
  <si>
    <t>В.8.</t>
  </si>
  <si>
    <t>Экономия природного газа  в стоимостном выражении</t>
  </si>
  <si>
    <t>В.7.*п.14.(2007)</t>
  </si>
  <si>
    <t>Прогноз экономии газа осуществляется в ценах 2007 г.</t>
  </si>
  <si>
    <t>Группа С. Целевые показатели в области энергосбережения и повышения энергетической эффективности в бюджетном секторе</t>
  </si>
  <si>
    <t>С.1.</t>
  </si>
  <si>
    <t xml:space="preserve">Уд.расход ТЭ БУ на 1 кв. метр общей площади, расчеты за которую осуществляются с использованием приборов учета </t>
  </si>
  <si>
    <t>Гкал/кв.м.</t>
  </si>
  <si>
    <t>п.19./п.20.</t>
  </si>
  <si>
    <t>С.2.</t>
  </si>
  <si>
    <t xml:space="preserve">Уд.расход ТЭ БУ на 1 кв. метр общей площади, расчеты за которую осуществляются с применением расчетных способов </t>
  </si>
  <si>
    <t>п.21./п.22.</t>
  </si>
  <si>
    <t>С.3</t>
  </si>
  <si>
    <t>Изменение уд.расхода ТЭ БУ общей площади, расчеты за которую осуществляются с использованием приборов учета на 1 кв.м.</t>
  </si>
  <si>
    <t>С.1.(n) - C.1.(n-1)</t>
  </si>
  <si>
    <t>где n →2020г.</t>
  </si>
  <si>
    <t>С.4.</t>
  </si>
  <si>
    <t>Изменение уд.расхода ТЭ БУ  общей площади, расчеты за которую осуществляются с применением расчетным способом на 1 кв.м.</t>
  </si>
  <si>
    <t>С.2.(n) - C.2.(n-1)</t>
  </si>
  <si>
    <t>С.6.</t>
  </si>
  <si>
    <t>Изменение отношения уд.расхода ТЭ БУ, расчеты за которую осуществляются с применением расчетных способов, к уд.расходу ТЭ БУ, расчеты за которую осуществляются с использованием приборов учета</t>
  </si>
  <si>
    <t>С.2./С.1.</t>
  </si>
  <si>
    <t>С.7.</t>
  </si>
  <si>
    <t>Уд.расход воды на снабжение БУ, расчеты за которую осуществляются с использованием приборов учета на 1 чел.</t>
  </si>
  <si>
    <t>куб.м./чел.</t>
  </si>
  <si>
    <t>п.23./п.24.</t>
  </si>
  <si>
    <t>С.8.</t>
  </si>
  <si>
    <t>Уд.расход воды на обеспечение БУ, расчеты за которую осуществляются с применением расчетных способов на 1 чел.</t>
  </si>
  <si>
    <t>п.25/п.26.</t>
  </si>
  <si>
    <t>С.9.</t>
  </si>
  <si>
    <t>Изменение уд.расхода воды на обеспечение БУ, расчеты за которую осуществляются с использованием приборов учета на 1 чел.</t>
  </si>
  <si>
    <t>С.7.(n) - C.7.(n-1)</t>
  </si>
  <si>
    <t>С.10.</t>
  </si>
  <si>
    <t>Изменение уд.расхода воды на обеспечение БУ, расчеты за которую осуществляются с применением расчетных способов на 1 чел.</t>
  </si>
  <si>
    <t>С.8.(n) - C.8.(n-1)</t>
  </si>
  <si>
    <t>С.11.</t>
  </si>
  <si>
    <t>Изменение отношения уд.расхода воды на обеспечение БУ, расчеты за которую осуществляются с применением расчетных способов, к уд.расходу ЭЭ на обеспечение БУ, расчеты за которую осуществляются с использованием приборов учета</t>
  </si>
  <si>
    <t>С.8./С.12.</t>
  </si>
  <si>
    <t>С.12.</t>
  </si>
  <si>
    <t>Уд.расход ЭЭ на обеспечение БУ, расчеты за которую осуществляются с использованием приборов учета на 1 чел.</t>
  </si>
  <si>
    <t>кВтч/чел</t>
  </si>
  <si>
    <t>п.27./п.28.</t>
  </si>
  <si>
    <t>С.13.</t>
  </si>
  <si>
    <t>Уд.расход ЭЭ на обеспечение БУ, расчеты за которую осуществляются с применением расчетных способов на 1 чел.</t>
  </si>
  <si>
    <t>п.29./п.30.</t>
  </si>
  <si>
    <t>С.14.</t>
  </si>
  <si>
    <t>Изменение уд.расхода ЭЭ на обеспечение БУ, расчеты за которую осуществляются с использованием приборов учета на 1 чел.</t>
  </si>
  <si>
    <t>С.12.(n) - C.12.(n-1)</t>
  </si>
  <si>
    <t>С.15.</t>
  </si>
  <si>
    <t>Изменение уд.расхода ЭЭ на обеспечение БУ, расчеты за которую осуществляются с применением расчетных способов на 1 чел.</t>
  </si>
  <si>
    <t>С.13.(n) - C.13.(n-1)</t>
  </si>
  <si>
    <t>С.16.</t>
  </si>
  <si>
    <t>Изменение отношения уд.расхода ЭЭ на обеспечение БУ, расчеты за которую осуществляются с применением расчетных способов, к уд.расходу ЭЭ на обеспечение БУ, расчеты за которую осуществляются с использованием приборов учета</t>
  </si>
  <si>
    <t>С.13./С.12.</t>
  </si>
  <si>
    <t>С.17.</t>
  </si>
  <si>
    <t>Доля объемов ЭЭ, потребляемой БУ, расчеты за которую осуществляются с использованием приборов учета, в общем объеме ЭЭ, потребляемой БУ на территории МО</t>
  </si>
  <si>
    <t>(п.27./п.27.+п.29.)*100%</t>
  </si>
  <si>
    <t>С.18.</t>
  </si>
  <si>
    <t>Доля объемов ТЭ, потребляемой БУ, расчеты за которую осуществляются с использованием приборов учета, в общем объеме ТЭ, потребляемой БУ на территории МО</t>
  </si>
  <si>
    <t>п.19./(п.19.+п.21.)*100%</t>
  </si>
  <si>
    <t>С.19.</t>
  </si>
  <si>
    <t>Доля объемов воды, потребляемой БУ, расчеты за которую осуществляются с использованием приборов учета, в общем объеме воды, потребляемой БУ на территории МО</t>
  </si>
  <si>
    <t>п.23./(п.23.+п.25.)*100%</t>
  </si>
  <si>
    <t>С.20.</t>
  </si>
  <si>
    <t>Доля объемов природного газа, потребляемого БУ, расчеты за который осуществляются с использованием приборов учета, в общем объеме природного газа, потребляемого БУ на территории МО</t>
  </si>
  <si>
    <t>(п.32./п.31.)*100%</t>
  </si>
  <si>
    <t>С.21.</t>
  </si>
  <si>
    <t xml:space="preserve">Доля расходов бюджета МО на обеспечение энергетическими ресурсами БУ </t>
  </si>
  <si>
    <t>С.21.1.</t>
  </si>
  <si>
    <t>для фактических условий</t>
  </si>
  <si>
    <t>п.34.(n)/ п.33.(n)</t>
  </si>
  <si>
    <t>где n - отчетный год,  (n-1) - предыдущий год</t>
  </si>
  <si>
    <t>С.21.2.</t>
  </si>
  <si>
    <t>для сопоставимых условий</t>
  </si>
  <si>
    <t>п.34.(n) / п.33.(2007)</t>
  </si>
  <si>
    <t>При стабилизации п.29.  на уровне 2007г.</t>
  </si>
  <si>
    <t>С.22.</t>
  </si>
  <si>
    <t>Динамика расходов бюджета МО на обеспечение энергетическими ресурсами БУ (для фактических и сопоставимых условий)</t>
  </si>
  <si>
    <t>С.22.1.</t>
  </si>
  <si>
    <t>С.21.1.(n) - C.21.1.(n-1)</t>
  </si>
  <si>
    <t>С.22.2.</t>
  </si>
  <si>
    <t>С.21.2.(n) - C.21.2.(n-1)</t>
  </si>
  <si>
    <t>С.23.</t>
  </si>
  <si>
    <t>Доля расходов бюджета МО на предоставление субсидий организациям коммунального комплекса на приобретение топлива</t>
  </si>
  <si>
    <t>(п.35./п.33.)*100%</t>
  </si>
  <si>
    <t>С.24.</t>
  </si>
  <si>
    <t>Динамика расходов бюджета МО на предоставление субсидий организациям коммунального комплекса на приобретение топлива</t>
  </si>
  <si>
    <t>С.23.(n) - C.23.(n-1)</t>
  </si>
  <si>
    <t>С.25.</t>
  </si>
  <si>
    <t>Доля БУ, финансируемых за счет бюджета МО, в общем объеме БУ, в отношении которых проведено обязательное энергетическое обследование</t>
  </si>
  <si>
    <t>п.37./п.36.</t>
  </si>
  <si>
    <t>С.26.</t>
  </si>
  <si>
    <t>Число энергосервисных договоров, заключенных муниципальными заказчиками</t>
  </si>
  <si>
    <t>шт.</t>
  </si>
  <si>
    <t>п.38.</t>
  </si>
  <si>
    <t>С.27.</t>
  </si>
  <si>
    <t>Доля государственных, муниципальных заказчиков в общем объеме муниципальных заказчиков, которыми заключены энергосервисные договоры</t>
  </si>
  <si>
    <t>п.40/п.39.</t>
  </si>
  <si>
    <t>С.28.</t>
  </si>
  <si>
    <t xml:space="preserve">Доля товаров, работ, услуг, закупаемых для  муниципальных нужд в соответствии с требованиями энергетической эффективности, в общем объеме закупаемых товаров, работ, услуг для муниципальных нужд </t>
  </si>
  <si>
    <t>п.42/п.41.</t>
  </si>
  <si>
    <t>С.29.</t>
  </si>
  <si>
    <t>Удельные расходы бюджета МО на предоставление социальной поддержки гражданам по оплате жилого помещения и коммунальных услуг на 1 чел.</t>
  </si>
  <si>
    <t>тыс.руб./ чел.</t>
  </si>
  <si>
    <t>п.43/п.44.</t>
  </si>
  <si>
    <t>Группа D. Целевые показатели в области энергосбережения и повышения энергетической эффективности в жилищном фонде</t>
  </si>
  <si>
    <t>D.1.</t>
  </si>
  <si>
    <t>Доля объемов ЭЭ, потребляемой в жилых домах (за исключением МКД), расчеты за которую осуществляются с использованием приборов учета, в общем объеме ЭЭ, потребляемой в жилых домах (за исключением МКД) на территории МО</t>
  </si>
  <si>
    <t>(п.46./п.45.)*100%</t>
  </si>
  <si>
    <t>D.2.</t>
  </si>
  <si>
    <t>Доля объемов ЭЭ, потребляемой в МКД, расчеты за которую осуществляются с использованием коллективных (общедомовых) приборов учета, в общем объеме ЭЭ, потребляемой в МКД на территории МО</t>
  </si>
  <si>
    <t>(п.48./п.47.)*100%</t>
  </si>
  <si>
    <t>D.3.</t>
  </si>
  <si>
    <t>Доля объемов ЭЭ, потребляемой в МКД, оплата которой осуществляется с использованием индивидуальных и общих (для коммунальной квартиры) приборов учета, в общем объеме ЭЭ, потребляемой (используемой) в МКД на территории МО</t>
  </si>
  <si>
    <t>(п.49./п.47.)*100%</t>
  </si>
  <si>
    <t>D.4.</t>
  </si>
  <si>
    <t>Доля объемов ТЭ, потребляемой в жилых домах, расчеты за которую осуществляются с использованием приборов учета, в общем объеме ТЭ, потребляемой (используемой) в жилых домах на территории МО (за исключением МКД)</t>
  </si>
  <si>
    <t>(п.51./п.50.)*100%</t>
  </si>
  <si>
    <t>D.5.</t>
  </si>
  <si>
    <t>Доля объемов ТЭ, потребляемой в  МКД, оплата которой осуществляется с использованием коллективных (общедомовых) приборов учета, в общем объеме ТЭ, потребляемой в МКД на территории МО</t>
  </si>
  <si>
    <t>(п.53./п.54.)*100%</t>
  </si>
  <si>
    <t>D.6.</t>
  </si>
  <si>
    <t>Доля объемов воды, потребляемой в жилых домах (за исключением МКД), расчеты за которую осуществляются с использованием приборов учета, в общем объеме воды, потребляемой (используемой) в жилых домах (за исключением МКД) на территории МО</t>
  </si>
  <si>
    <t>(п.55./п.54.)*100%</t>
  </si>
  <si>
    <t>D.7.</t>
  </si>
  <si>
    <t>Доля объемов воды, потребляемой (используемой) в МКД, расчеты за которую осуществляются с использованием коллективных (общедомовых) приборов учета, в общем объеме воды, потребляемой (используемой) в МКД на территории МО</t>
  </si>
  <si>
    <t>(п.57./п.56.)*100%</t>
  </si>
  <si>
    <t>D.8.</t>
  </si>
  <si>
    <t>Доля объемов воды, потребляемой (используемой) в МКД, расчеты за которую осуществляются с использованием индивидуальных и общих (для коммунальной квартиры) приборов учета, в общем объеме воды, потребляемой (используемой) в МКД на территории МО</t>
  </si>
  <si>
    <t>(п.58./п.56.)*100%</t>
  </si>
  <si>
    <t>D.9.</t>
  </si>
  <si>
    <t>Доля объемов природного газа, потребляемого (используемого) в жилых домах (за исключением МКД), расчеты за который осуществляются с использованием приборов учета, в общем объеме природного газа, потребляемого (используемого) в жилых домах (за исключением МКД) на территории МО</t>
  </si>
  <si>
    <t>(п.60./п.59.)*100%</t>
  </si>
  <si>
    <t>D.10.</t>
  </si>
  <si>
    <t>Доля объемов природного газа, потребляемого (используемого) в МКД, расчеты за который осуществляются с использованием индивидуальных и общих (для коммунальной квартиры) приборов учета, в общем объеме природного газа, потребляемого (используемого) в МКД на территории МО</t>
  </si>
  <si>
    <t>(п.62./п.61.)*100%</t>
  </si>
  <si>
    <t>D.11.</t>
  </si>
  <si>
    <t>Число жилых домов, в отношении которых проведено ЭО</t>
  </si>
  <si>
    <t>п.63.</t>
  </si>
  <si>
    <t>D.12.</t>
  </si>
  <si>
    <t>Доля жилых домов, в отношении которых проведено ЭО, в общем числе жилых домов</t>
  </si>
  <si>
    <t>(п.64./п.63.)*100%</t>
  </si>
  <si>
    <t>D.13.</t>
  </si>
  <si>
    <t>Уд.расход ТЭ в жилых домах, расчеты за которую осуществляются с использованием приборов учета (в части МКД - с использованием коллективных (общедомовых) приборов учета) (в расчете на 1 кв. метр общей площади)</t>
  </si>
  <si>
    <t>(п.51.+п.53.)/п.65.</t>
  </si>
  <si>
    <t>D.14.</t>
  </si>
  <si>
    <t>Уд.расход ТЭ в жилых домах, расчеты за которую осуществляются с применением расчетных способов (нормативов потребления) (в расчете на 1 кв. метр общей площади)</t>
  </si>
  <si>
    <t>(п.50.-п.51)./п.66.</t>
  </si>
  <si>
    <t>D.15.</t>
  </si>
  <si>
    <t>Изменение уд.расхода ТЭ в жилых домах, расчеты за которую осуществляются с использованием приборов учета (в части МКД - с использованием коллективных (общедомовых) приборов учета) (в расчете на 1 кв. метр общей площади)</t>
  </si>
  <si>
    <t>D.15.1</t>
  </si>
  <si>
    <t>D.13.(n) - D.13.(n-1)</t>
  </si>
  <si>
    <t>D.15.2.</t>
  </si>
  <si>
    <t>D.13.(n) - D.13.(2007)</t>
  </si>
  <si>
    <t>При стабилизации п.47. и п.49. на уровне 2007г.</t>
  </si>
  <si>
    <t>D.16.</t>
  </si>
  <si>
    <t>Изменение уд.расхода ТЭ в жилых домах, расчеты за которую осуществляются с применением расчетных способов (нормативов потребления) (в расчете на 1 кв. метр общей площади)</t>
  </si>
  <si>
    <t>D.16.1.</t>
  </si>
  <si>
    <t>D.14.(n) - D.14.(n-1)</t>
  </si>
  <si>
    <t>D.16.2.</t>
  </si>
  <si>
    <t>D.14.(n) - D.14.(2007)</t>
  </si>
  <si>
    <t>При стабилизации п.46. и п.47. на уровне 2007г.</t>
  </si>
  <si>
    <t>D.17.</t>
  </si>
  <si>
    <t xml:space="preserve">Изменение отношения уд.расхода ТЭ в жилых домах, расчеты за которую осуществляются с применением расчетных способов (нормативов потребления), к уд.расходу ТЭ в жилых домах, расчеты за которую осуществляются с использованием приборов учета </t>
  </si>
  <si>
    <t>D.17.1.</t>
  </si>
  <si>
    <t>D.14./D.13.</t>
  </si>
  <si>
    <t>D.17.2.</t>
  </si>
  <si>
    <t>D.14./D.13.(2007)</t>
  </si>
  <si>
    <t>D.18.</t>
  </si>
  <si>
    <t>Уд.расход воды в жилых домах, расчеты за которую осуществляются с использованием приборов учета (в части МКД домов - с использованием коллективных (общедомовых) приборов учета) (в расчете на 1 кв. метр общей площади)</t>
  </si>
  <si>
    <t>куб.м./кв.м.</t>
  </si>
  <si>
    <t>(п.55+п.57.)/п.67.</t>
  </si>
  <si>
    <t>D.19.</t>
  </si>
  <si>
    <t>Уд.расход воды в жилых домах, расчеты за которую осуществляются с применением расчетных способов (нормативов потребления) (в расчете на 1 кв. метр общей площади);</t>
  </si>
  <si>
    <t>(п.54-п.55.)/п.69.</t>
  </si>
  <si>
    <t>D.20.</t>
  </si>
  <si>
    <t>Изменение уд.расхода воды в жилых домах, расчеты за которую осуществляются с использованием приборов учета (в части МКД - с использованием коллективных (общедомовых) приборов учета) (в расчете на 1 кв. метр общей площади для фактических и сопоставимых условий)</t>
  </si>
  <si>
    <t>D.20.1.</t>
  </si>
  <si>
    <t>D.18.(n) - D.18.(n-1)</t>
  </si>
  <si>
    <t>D.20.2.</t>
  </si>
  <si>
    <t>D.18.(n) - D.18.(2007)</t>
  </si>
  <si>
    <t>При стабилизации п.51. и п.53. на уровне 2007г.</t>
  </si>
  <si>
    <t>D.21.</t>
  </si>
  <si>
    <t>Изменение уд.расхода воды в жилых домах, расчеты за которую осуществляются с применением расчетных способов (нормативов потребления) (в расчете на 1 кв. метр общей площади для фактических и сопоставимых условий)</t>
  </si>
  <si>
    <t>D.21.1.</t>
  </si>
  <si>
    <t>D.19.(n) - D.19.(n-1)</t>
  </si>
  <si>
    <t>D.21.2.</t>
  </si>
  <si>
    <t>D.19.(n) - D.19.(2007)</t>
  </si>
  <si>
    <t>При стабилизации п.50. и п.51. на уровне 2007г.</t>
  </si>
  <si>
    <t>D.22.</t>
  </si>
  <si>
    <t>Изменение отношения уд.расхода воды в жилых домах, расчеты за которую осуществляются с применением расчетных способов (нормативов потребления), к уд.расходу воды в жилых домах, расчеты за которую осуществляются с использованием приборов учета (для фактических и сопоставимых условий)</t>
  </si>
  <si>
    <t>D.22.1.</t>
  </si>
  <si>
    <t>D.19./D.18.</t>
  </si>
  <si>
    <t>D.22.2.</t>
  </si>
  <si>
    <t>D.19./D.18.(2007)</t>
  </si>
  <si>
    <t>D.23.</t>
  </si>
  <si>
    <t>Уд.расход ЭЭ в жилых домах, расчеты за которую осуществляются с использованием приборов учета (в части МКД - с использованием коллективных (общедомовых) приборов учета) (в расчете на 1 кв. метр общей площади);</t>
  </si>
  <si>
    <t>кВтч/кв.м.</t>
  </si>
  <si>
    <t>(п.46+п.50.)/п.69.</t>
  </si>
  <si>
    <t>D.24.</t>
  </si>
  <si>
    <t>Уд.расход ЭЭ в жилых домах, расчеты за которую осуществляются с применением расчетных способов (нормативов потребления) (в расчете на 1 кв. метр общей площади);</t>
  </si>
  <si>
    <t>(п.45-п.46.)/п.70.</t>
  </si>
  <si>
    <t>D.25.</t>
  </si>
  <si>
    <t>Изменение уд.расхода ЭЭ в жилых домах, расчеты за которую осуществляются с использованием приборов учета (в части многоквартирных домов - с использованием коллективных (общедомовых) приборов учета) (в расчете на 1 кв. метр общей площади для фактических и сопоставимых условий);</t>
  </si>
  <si>
    <t>D.25.1.</t>
  </si>
  <si>
    <t>D.23.(n) - D.23.(n-1)</t>
  </si>
  <si>
    <t>D.25.2.</t>
  </si>
  <si>
    <t>D.23.(n) - D.23.(2007)</t>
  </si>
  <si>
    <t>При стабилизации п.42. и п.44. на уровне 2007г.</t>
  </si>
  <si>
    <t>D.26.</t>
  </si>
  <si>
    <t>Изменение уд.расхода ЭЭ в жилых домах, расчеты за которую осуществляются с применением расчетных способов (нормативов потребления) (в расчете на 1 кв. метр общей площади для фактических условий)</t>
  </si>
  <si>
    <t>D.26.1.</t>
  </si>
  <si>
    <t>D.24.(n) - D.24.(n-1)</t>
  </si>
  <si>
    <t>D.26.2.</t>
  </si>
  <si>
    <t>D.24.(n) - D.24.(2007)</t>
  </si>
  <si>
    <t>При стабилизации п.41. и п.42. на уровне 2007г.</t>
  </si>
  <si>
    <t>D.27.</t>
  </si>
  <si>
    <t>Изменение отношения уд.расхода ЭЭ в жилых домах, расчеты за которую осуществляются с применением расчетных способов (нормативов потребления), к удельному расходу ЭЭ в жилых домах, расчеты за которую осуществляются с использованием приборов учета (для фактических  и сопоставимых условий)</t>
  </si>
  <si>
    <t>D.27.1.</t>
  </si>
  <si>
    <t>D.24./D.23.</t>
  </si>
  <si>
    <t>D.27.2.</t>
  </si>
  <si>
    <t>D.24./D.23.(2007)</t>
  </si>
  <si>
    <t>D.28.</t>
  </si>
  <si>
    <t>Уд.расход природного газа в жилых домах, расчеты за который осуществляются с использованием приборов учета (в части МКД - с использованием индивидуальных и общих (для коммунальной квартиры) приборов учета) (в расчете на 1 кв. метр общей площади)</t>
  </si>
  <si>
    <t>тыс.куб.м./кв.м.</t>
  </si>
  <si>
    <t>(п.60+п.62.)/п.71.</t>
  </si>
  <si>
    <t>D.29.</t>
  </si>
  <si>
    <t>Уд.расход природного газа в жилых домах, расчеты за который осуществляются с применением расчетных способов (нормативов потребления) (в расчете на 1 кв. метр общей площади)</t>
  </si>
  <si>
    <t>(п.59-п.60.)/п.72.</t>
  </si>
  <si>
    <t>D.30.</t>
  </si>
  <si>
    <t>Изменение уд.расхода природного газа в жилых домах, расчеты за который осуществляются с использованием приборов учета (в части МКД - с использованием индивидуальных и общих (для коммунальной квартиры) приборов учета) (в расчете на 1 кв. метр общей площади )</t>
  </si>
  <si>
    <t>D.30.1.</t>
  </si>
  <si>
    <t>D.28.(n) - D.28.(n-1)</t>
  </si>
  <si>
    <t>D.30.2.</t>
  </si>
  <si>
    <t>D.28.(n) - D.28.(2007)</t>
  </si>
  <si>
    <t>При стабилизации п.56., п.58. на уровне 2007г.</t>
  </si>
  <si>
    <t>D.31.</t>
  </si>
  <si>
    <t>Изменение уд.расхода природного газа в жилых домах, расчеты за который осуществляются с применением расчетных способов (нормативов потребления) (в расчете на 1 кв. метр общей площади для фактических и сопоставимых условий);</t>
  </si>
  <si>
    <t>D.31.1.</t>
  </si>
  <si>
    <t>D.29.(n) - D.29.(n-1)</t>
  </si>
  <si>
    <t>где n - отчетный год, (n-1) - предыдущий год</t>
  </si>
  <si>
    <t>D.31.2.</t>
  </si>
  <si>
    <t>D.29.(n) - D.29.(2007)</t>
  </si>
  <si>
    <t>При стабилизации п.55., п.56. на уровне 2007г.</t>
  </si>
  <si>
    <t>D.32.</t>
  </si>
  <si>
    <t xml:space="preserve">Изменение отношения уд.расхода природного газа в жилых домах, расчеты за который осуществляются с применением расчетных способов (нормативов потребления), к уд.расходу природного газа в жилых домах, расчеты за который осуществляются с использованием приборов учета </t>
  </si>
  <si>
    <t>D.32.1.</t>
  </si>
  <si>
    <t>D.29./D.28.</t>
  </si>
  <si>
    <t>D.32.2.</t>
  </si>
  <si>
    <t>D.29./D.28.(2007)</t>
  </si>
  <si>
    <t>Группа Е. Целевые показатели в области энергосбережения и повышения энергетической эффективности в системах коммунальной инфраструктуры</t>
  </si>
  <si>
    <t>Е.1.</t>
  </si>
  <si>
    <t>Изменение уд.расхода топлива на выработку ЭЭ тепловыми электростанциями</t>
  </si>
  <si>
    <t>г.у.т./кВтч</t>
  </si>
  <si>
    <t>п.73(n) -п.73(n-1)</t>
  </si>
  <si>
    <t>1. Составляется прогноз по значению параметра до 2020г.                                                                                                                       2. Изменение (динамика) рассчитывается при  n →2020г.</t>
  </si>
  <si>
    <t>Е.2.</t>
  </si>
  <si>
    <t>Изменение уд.расхода топлива на выработку ТЭ</t>
  </si>
  <si>
    <t>г.у.т./Гкал</t>
  </si>
  <si>
    <t>п.74(n) -п.74(n-1)</t>
  </si>
  <si>
    <t>Е.3.</t>
  </si>
  <si>
    <t>Динамика изменения фактического объема потерь ЭЭ при ее передаче по распределительным сетям</t>
  </si>
  <si>
    <t>кВтч</t>
  </si>
  <si>
    <t>п.75(n) -п.75(n-1)</t>
  </si>
  <si>
    <t>Е.4.</t>
  </si>
  <si>
    <t>Динамика изменения фактического объема потерь ТЭ при ее передаче</t>
  </si>
  <si>
    <t>Гкалч</t>
  </si>
  <si>
    <t>п.76(n) -п.76(n-1)</t>
  </si>
  <si>
    <t>Е.5.</t>
  </si>
  <si>
    <t>Динамика изменения фактического объема потерь воды при ее передаче</t>
  </si>
  <si>
    <t>куб.м.</t>
  </si>
  <si>
    <t>п.77(n) -п.77(n-1)</t>
  </si>
  <si>
    <t>Е.6.</t>
  </si>
  <si>
    <t>Динамика изменения объемов ЭЭ, используемой при передаче (транспортировке) воды</t>
  </si>
  <si>
    <t>кВт</t>
  </si>
  <si>
    <t>п.78(n) -п.78(n-1)</t>
  </si>
  <si>
    <t>Группа F Целевые показатели в области энергосбережения и повышения энергетической эффективности в транспортном комплексе</t>
  </si>
  <si>
    <t>F.1.</t>
  </si>
  <si>
    <t>Динамика количества высокоэкономичных по использованию моторного топлива (в том числе относящихся к объектам с высоким классом энергетической эффективности) транспортных средств, относящихся к общественному транспорту, регулирование тарифов на услуги по перевозке на котором осуществляется МО;</t>
  </si>
  <si>
    <t>п.79.(n) - п.79.(n-1)</t>
  </si>
  <si>
    <t xml:space="preserve">1. Составляется график проведения мероприятий по энергоэффективности транспорта                           2. Динамика рассчитывает-ся при n →2020г..                                             </t>
  </si>
  <si>
    <t>F.2.</t>
  </si>
  <si>
    <t>Динамика количества общественного транспорта, регулирование тарифов на услуги по перевозке на котором осуществляется субъектом МО, в отношении которых проведены мероприятия по энергосбережению и повышению энергетической эффективности, в том числе по замещению бензина, используемого транспортными средствами в качестве моторного топлива, природным газом.</t>
  </si>
  <si>
    <t>п.80.(n) - п.80.(n-1)</t>
  </si>
  <si>
    <t xml:space="preserve"> Потребление топливно-энергетических ресурсов и воды в МО г. Урай при реализации энергосберегающих мероприятий в 2010-2015 годах</t>
  </si>
  <si>
    <t>Таблица 7.2</t>
  </si>
  <si>
    <t xml:space="preserve">Наименование </t>
  </si>
  <si>
    <t>Сроки реализации Программы (год)</t>
  </si>
  <si>
    <t>Итого</t>
  </si>
  <si>
    <t>I. Объём  потребления и потерь топливно-энергетических ресурсов в МО г. Урай (табл. 2)</t>
  </si>
  <si>
    <t>Потребление ТЭР по МО г.Урай,  тыс.куб.м</t>
  </si>
  <si>
    <t>Экономический эффект по годам с нарастающим итогом в т.у.т.</t>
  </si>
  <si>
    <t>Объём потребления и потерь ТЭР в период 2010-2015 без энергосберегающих мероприятий, (т.у.т.)</t>
  </si>
  <si>
    <t>Экономия ТЭР с 2010 по 2015 (тыс.куб.м.)</t>
  </si>
  <si>
    <t>В стоимостном выражении</t>
  </si>
  <si>
    <t>общий объём ТЭР в стоимостном выражении, тыс. руб.</t>
  </si>
  <si>
    <t>Экономический эффект по годам с нарастающим итогом в тыс. руб.</t>
  </si>
  <si>
    <t>Объём ТЭР в период 2010-2015 без энергосберегающих мероприятий, (тыс. руб.)</t>
  </si>
  <si>
    <t>Экономия ТЭР с 2010 по 2015 (тыс.руб.)</t>
  </si>
  <si>
    <t>II.Объём потребления и потери воды (табл. 3)</t>
  </si>
  <si>
    <t>Потребление воды, тыс. м3</t>
  </si>
  <si>
    <t>Потери воды тыс. м3</t>
  </si>
  <si>
    <t>Итого потребление и потери воды, тыс. м3</t>
  </si>
  <si>
    <t>Экономический эффект по годам с нарастающим итогом в тыс.куб.м</t>
  </si>
  <si>
    <t>Объём потребления и потери воды  в период 2010-2015 без энергосберегающих мероприятий, тыс. м3</t>
  </si>
  <si>
    <t>Экономия ТЭР с 2010 по 2015 (т.у.т.)</t>
  </si>
  <si>
    <t>Доля потерь воды, %</t>
  </si>
  <si>
    <t>Потребление воды, тыс. руб.</t>
  </si>
  <si>
    <t>Потери воды тыс. руб</t>
  </si>
  <si>
    <t>Итого потребление и потери воды, тыс. руб.</t>
  </si>
  <si>
    <t>Объём потребления и потери воды в период 2010-2015 без энергосберегающих мероприятий, тыс. руб.</t>
  </si>
  <si>
    <t>III.Потребление и потери электроэнергии по МО г.Урай (табл. ….)</t>
  </si>
  <si>
    <t>Потребление электроэнергии по МО г.Урай,  МВт</t>
  </si>
  <si>
    <t>Потери эл/энергии на всех этапах передачи, МВт</t>
  </si>
  <si>
    <t>Поступило эл/энергии в районные электросети, МВт</t>
  </si>
  <si>
    <t>Экономический эффект по годам с нарастающим итогом в МВт</t>
  </si>
  <si>
    <t>Объём потребления и потерь электроэнергии в период 2010-2015 без энергосберегающих мероприятий, (МВт.)</t>
  </si>
  <si>
    <t>Экономия ЭЭ по МО г. Урай с 2010 по 2015 (МВт)</t>
  </si>
  <si>
    <t>Процент потерь, (%)</t>
  </si>
  <si>
    <t>В стоимостном выражении по району</t>
  </si>
  <si>
    <t>Потребление электроэнергии,  тыс. руб.</t>
  </si>
  <si>
    <t>Потери эл/энергии на всех этапах передачи, тыс. руб.</t>
  </si>
  <si>
    <t>Поступило эл/энергии в районные электросети, тыс руб.</t>
  </si>
  <si>
    <t>Объём потребления и потерь электроэнергии в период 2010-2020 без энергосберегающих мероприятий, (тыс. руб.)</t>
  </si>
  <si>
    <t>Экономия ЭЭ по МО г.Брянск с 2010 по 2020 (тыс. руб.)</t>
  </si>
  <si>
    <t>IV.Потребление и потери тепловой энергии по МО г.Урай  (табл.5)</t>
  </si>
  <si>
    <r>
      <t>Потребление</t>
    </r>
    <r>
      <rPr>
        <b/>
        <sz val="10"/>
        <color indexed="12"/>
        <rFont val="Times New Roman"/>
        <family val="1"/>
      </rPr>
      <t xml:space="preserve"> </t>
    </r>
    <r>
      <rPr>
        <b/>
        <sz val="11"/>
        <color indexed="12"/>
        <rFont val="Times New Roman"/>
        <family val="1"/>
      </rPr>
      <t>тепловой энергии</t>
    </r>
    <r>
      <rPr>
        <b/>
        <sz val="10"/>
        <rFont val="Times New Roman"/>
        <family val="1"/>
      </rPr>
      <t>,  тыс.Гкал</t>
    </r>
  </si>
  <si>
    <t>потери,тыс.Гкал.</t>
  </si>
  <si>
    <t>Итого потребление и потери, тыс.Гкал.</t>
  </si>
  <si>
    <t>Объём потребления ТЭР в период 2010-2015 без энергосберегающих мероприятий, (т.Гкал.)</t>
  </si>
  <si>
    <t>Экономия ТЭ по МО г.Урай с 2010 по 2015 (тыс.Гкал.)</t>
  </si>
  <si>
    <t>% потерь</t>
  </si>
  <si>
    <t>Потребление тепловой энергии , тыс. руб.</t>
  </si>
  <si>
    <t>потери,тыс.руб.</t>
  </si>
  <si>
    <t>Итого потребление и потери, тыс.руб.</t>
  </si>
  <si>
    <t>Объём потребления ТЭ в период 2010-2015 без энергосберегающих мероприятий, (тыс. руб.)</t>
  </si>
  <si>
    <t>Экономия ТЭ по МО г.Урай с 2010 по 2015 (тыс. руб.)</t>
  </si>
  <si>
    <t>IV. Экономический эффект от реализации энергосберегающих мероприятий (в стоимостном выражении)</t>
  </si>
  <si>
    <t>Объём ТЭР, тыс руб.</t>
  </si>
  <si>
    <t>Объём воды , тыс. руб.</t>
  </si>
  <si>
    <t>Объем потребления электроэнергии, тыс. руб.</t>
  </si>
  <si>
    <t>Объем потребления ТЭ, тыс. руб.</t>
  </si>
  <si>
    <t>Итого, тыс. руб.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</si>
</sst>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</numFmts>
  <fonts count="23">
    <font>
      <sz val="10"/>
      <name val="Arial Cyr"/>
      <family val="0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u val="single"/>
      <sz val="11"/>
      <color indexed="12"/>
      <name val="Times New Roman"/>
      <family val="1"/>
    </font>
    <font>
      <u val="single"/>
      <sz val="11"/>
      <color indexed="12"/>
      <name val="Calibri"/>
      <family val="2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sz val="11"/>
      <name val="Tahoma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0"/>
      <color indexed="12"/>
      <name val="Times New Roman"/>
      <family val="1"/>
    </font>
    <font>
      <b/>
      <sz val="11"/>
      <color indexed="12"/>
      <name val="Times New Roman"/>
      <family val="1"/>
    </font>
    <font>
      <sz val="10"/>
      <color indexed="12"/>
      <name val="Times New Roman"/>
      <family val="1"/>
    </font>
    <font>
      <b/>
      <sz val="8"/>
      <name val="Arial Cyr"/>
      <family val="2"/>
    </font>
  </fonts>
  <fills count="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 indent="3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2" fontId="5" fillId="4" borderId="1" xfId="0" applyNumberFormat="1" applyFont="1" applyFill="1" applyBorder="1" applyAlignment="1">
      <alignment vertical="top" wrapText="1"/>
    </xf>
    <xf numFmtId="2" fontId="5" fillId="0" borderId="1" xfId="0" applyNumberFormat="1" applyFont="1" applyFill="1" applyBorder="1" applyAlignment="1">
      <alignment vertical="top" wrapText="1"/>
    </xf>
    <xf numFmtId="2" fontId="8" fillId="0" borderId="1" xfId="0" applyNumberFormat="1" applyFont="1" applyFill="1" applyBorder="1" applyAlignment="1">
      <alignment vertical="top" wrapText="1"/>
    </xf>
    <xf numFmtId="2" fontId="5" fillId="0" borderId="1" xfId="0" applyNumberFormat="1" applyFont="1" applyFill="1" applyBorder="1" applyAlignment="1">
      <alignment vertical="top"/>
    </xf>
    <xf numFmtId="0" fontId="5" fillId="0" borderId="1" xfId="0" applyFont="1" applyBorder="1" applyAlignment="1">
      <alignment vertical="top"/>
    </xf>
    <xf numFmtId="0" fontId="5" fillId="0" borderId="1" xfId="0" applyFont="1" applyFill="1" applyBorder="1" applyAlignment="1">
      <alignment vertical="top"/>
    </xf>
    <xf numFmtId="0" fontId="5" fillId="0" borderId="1" xfId="0" applyFont="1" applyFill="1" applyBorder="1" applyAlignment="1">
      <alignment vertical="top"/>
    </xf>
    <xf numFmtId="164" fontId="5" fillId="0" borderId="1" xfId="0" applyNumberFormat="1" applyFont="1" applyFill="1" applyBorder="1" applyAlignment="1">
      <alignment vertical="top"/>
    </xf>
    <xf numFmtId="165" fontId="5" fillId="0" borderId="1" xfId="0" applyNumberFormat="1" applyFont="1" applyFill="1" applyBorder="1" applyAlignment="1">
      <alignment vertical="top"/>
    </xf>
    <xf numFmtId="0" fontId="5" fillId="0" borderId="1" xfId="0" applyFont="1" applyBorder="1" applyAlignment="1">
      <alignment vertical="top"/>
    </xf>
    <xf numFmtId="2" fontId="5" fillId="0" borderId="1" xfId="0" applyNumberFormat="1" applyFont="1" applyFill="1" applyBorder="1" applyAlignment="1">
      <alignment vertical="top"/>
    </xf>
    <xf numFmtId="0" fontId="5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166" fontId="5" fillId="0" borderId="1" xfId="0" applyNumberFormat="1" applyFont="1" applyFill="1" applyBorder="1" applyAlignment="1">
      <alignment vertical="top"/>
    </xf>
    <xf numFmtId="166" fontId="5" fillId="0" borderId="1" xfId="0" applyNumberFormat="1" applyFont="1" applyFill="1" applyBorder="1" applyAlignment="1">
      <alignment vertical="top" wrapText="1"/>
    </xf>
    <xf numFmtId="0" fontId="5" fillId="0" borderId="3" xfId="0" applyFont="1" applyBorder="1" applyAlignment="1">
      <alignment vertical="top" wrapText="1"/>
    </xf>
    <xf numFmtId="2" fontId="5" fillId="0" borderId="1" xfId="0" applyNumberFormat="1" applyFont="1" applyBorder="1" applyAlignment="1">
      <alignment vertical="top" wrapText="1"/>
    </xf>
    <xf numFmtId="165" fontId="5" fillId="0" borderId="1" xfId="0" applyNumberFormat="1" applyFont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164" fontId="5" fillId="0" borderId="1" xfId="0" applyNumberFormat="1" applyFont="1" applyBorder="1" applyAlignment="1">
      <alignment vertical="top" wrapText="1"/>
    </xf>
    <xf numFmtId="0" fontId="0" fillId="0" borderId="0" xfId="0" applyAlignment="1">
      <alignment vertical="top"/>
    </xf>
    <xf numFmtId="0" fontId="13" fillId="0" borderId="0" xfId="0" applyFont="1" applyFill="1" applyAlignment="1">
      <alignment vertical="top"/>
    </xf>
    <xf numFmtId="0" fontId="17" fillId="0" borderId="0" xfId="0" applyFont="1" applyFill="1" applyAlignment="1">
      <alignment vertical="top"/>
    </xf>
    <xf numFmtId="0" fontId="17" fillId="0" borderId="1" xfId="0" applyFont="1" applyFill="1" applyBorder="1" applyAlignment="1">
      <alignment vertical="top" wrapText="1"/>
    </xf>
    <xf numFmtId="0" fontId="13" fillId="0" borderId="1" xfId="0" applyFont="1" applyFill="1" applyBorder="1" applyAlignment="1">
      <alignment vertical="top" wrapText="1"/>
    </xf>
    <xf numFmtId="0" fontId="18" fillId="0" borderId="1" xfId="0" applyFont="1" applyFill="1" applyBorder="1" applyAlignment="1">
      <alignment vertical="top" wrapText="1"/>
    </xf>
    <xf numFmtId="164" fontId="13" fillId="0" borderId="1" xfId="0" applyNumberFormat="1" applyFont="1" applyFill="1" applyBorder="1" applyAlignment="1">
      <alignment vertical="top" wrapText="1"/>
    </xf>
    <xf numFmtId="0" fontId="2" fillId="0" borderId="1" xfId="0" applyFont="1" applyBorder="1" applyAlignment="1">
      <alignment vertical="top"/>
    </xf>
    <xf numFmtId="2" fontId="13" fillId="0" borderId="1" xfId="0" applyNumberFormat="1" applyFont="1" applyFill="1" applyBorder="1" applyAlignment="1">
      <alignment vertical="top"/>
    </xf>
    <xf numFmtId="2" fontId="13" fillId="0" borderId="1" xfId="0" applyNumberFormat="1" applyFont="1" applyFill="1" applyBorder="1" applyAlignment="1">
      <alignment vertical="top" wrapText="1"/>
    </xf>
    <xf numFmtId="2" fontId="17" fillId="0" borderId="1" xfId="0" applyNumberFormat="1" applyFont="1" applyFill="1" applyBorder="1" applyAlignment="1">
      <alignment vertical="top"/>
    </xf>
    <xf numFmtId="164" fontId="13" fillId="0" borderId="1" xfId="0" applyNumberFormat="1" applyFont="1" applyFill="1" applyBorder="1" applyAlignment="1">
      <alignment vertical="top"/>
    </xf>
    <xf numFmtId="164" fontId="17" fillId="0" borderId="1" xfId="0" applyNumberFormat="1" applyFont="1" applyFill="1" applyBorder="1" applyAlignment="1">
      <alignment vertical="top"/>
    </xf>
    <xf numFmtId="164" fontId="17" fillId="0" borderId="1" xfId="0" applyNumberFormat="1" applyFont="1" applyFill="1" applyBorder="1" applyAlignment="1">
      <alignment vertical="top" wrapText="1"/>
    </xf>
    <xf numFmtId="164" fontId="21" fillId="0" borderId="1" xfId="0" applyNumberFormat="1" applyFont="1" applyFill="1" applyBorder="1" applyAlignment="1">
      <alignment vertical="top"/>
    </xf>
    <xf numFmtId="0" fontId="17" fillId="0" borderId="3" xfId="0" applyFont="1" applyFill="1" applyBorder="1" applyAlignment="1">
      <alignment vertical="top" wrapText="1"/>
    </xf>
    <xf numFmtId="0" fontId="3" fillId="0" borderId="1" xfId="0" applyFont="1" applyBorder="1" applyAlignment="1">
      <alignment horizontal="center" vertical="center" wrapText="1"/>
    </xf>
    <xf numFmtId="0" fontId="6" fillId="0" borderId="4" xfId="15" applyFont="1" applyBorder="1" applyAlignment="1" applyProtection="1">
      <alignment vertical="top" wrapText="1"/>
      <protection/>
    </xf>
    <xf numFmtId="0" fontId="6" fillId="0" borderId="3" xfId="15" applyFont="1" applyBorder="1" applyAlignment="1" applyProtection="1">
      <alignment vertical="top" wrapText="1"/>
      <protection/>
    </xf>
    <xf numFmtId="0" fontId="9" fillId="0" borderId="2" xfId="0" applyFont="1" applyBorder="1" applyAlignment="1">
      <alignment vertical="top" wrapText="1"/>
    </xf>
    <xf numFmtId="0" fontId="9" fillId="0" borderId="4" xfId="0" applyFont="1" applyBorder="1" applyAlignment="1">
      <alignment vertical="top" wrapText="1"/>
    </xf>
    <xf numFmtId="0" fontId="9" fillId="0" borderId="3" xfId="0" applyFont="1" applyBorder="1" applyAlignment="1">
      <alignment vertical="top" wrapText="1"/>
    </xf>
    <xf numFmtId="0" fontId="9" fillId="0" borderId="2" xfId="0" applyFont="1" applyFill="1" applyBorder="1" applyAlignment="1">
      <alignment vertical="top" wrapText="1"/>
    </xf>
    <xf numFmtId="0" fontId="9" fillId="0" borderId="4" xfId="0" applyFont="1" applyFill="1" applyBorder="1" applyAlignment="1">
      <alignment vertical="top" wrapText="1"/>
    </xf>
    <xf numFmtId="0" fontId="9" fillId="0" borderId="3" xfId="0" applyFont="1" applyFill="1" applyBorder="1" applyAlignment="1">
      <alignment vertical="top" wrapText="1"/>
    </xf>
    <xf numFmtId="0" fontId="9" fillId="0" borderId="2" xfId="0" applyFont="1" applyBorder="1" applyAlignment="1">
      <alignment vertical="top" wrapText="1"/>
    </xf>
    <xf numFmtId="0" fontId="9" fillId="0" borderId="4" xfId="0" applyFont="1" applyBorder="1" applyAlignment="1">
      <alignment vertical="top" wrapText="1"/>
    </xf>
    <xf numFmtId="0" fontId="9" fillId="0" borderId="2" xfId="0" applyFont="1" applyFill="1" applyBorder="1" applyAlignment="1">
      <alignment vertical="top" wrapText="1"/>
    </xf>
    <xf numFmtId="0" fontId="9" fillId="0" borderId="4" xfId="0" applyFont="1" applyFill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9" fillId="0" borderId="5" xfId="0" applyFont="1" applyBorder="1" applyAlignment="1">
      <alignment vertical="top" wrapText="1"/>
    </xf>
    <xf numFmtId="0" fontId="9" fillId="0" borderId="1" xfId="0" applyFont="1" applyBorder="1" applyAlignment="1">
      <alignment vertical="top"/>
    </xf>
    <xf numFmtId="0" fontId="14" fillId="0" borderId="0" xfId="0" applyFont="1" applyFill="1" applyAlignment="1">
      <alignment vertical="top" wrapText="1"/>
    </xf>
    <xf numFmtId="0" fontId="13" fillId="0" borderId="0" xfId="0" applyFont="1" applyFill="1" applyAlignment="1">
      <alignment vertical="top"/>
    </xf>
    <xf numFmtId="0" fontId="15" fillId="0" borderId="0" xfId="0" applyFont="1" applyFill="1" applyAlignment="1">
      <alignment vertical="top" wrapText="1"/>
    </xf>
    <xf numFmtId="0" fontId="16" fillId="0" borderId="0" xfId="0" applyFont="1" applyFill="1" applyAlignment="1">
      <alignment vertical="top"/>
    </xf>
    <xf numFmtId="0" fontId="17" fillId="0" borderId="1" xfId="0" applyFont="1" applyFill="1" applyBorder="1" applyAlignment="1">
      <alignment vertical="top" wrapText="1"/>
    </xf>
    <xf numFmtId="0" fontId="17" fillId="0" borderId="1" xfId="0" applyFont="1" applyFill="1" applyBorder="1" applyAlignment="1">
      <alignment vertical="top"/>
    </xf>
    <xf numFmtId="0" fontId="17" fillId="0" borderId="2" xfId="0" applyFont="1" applyFill="1" applyBorder="1" applyAlignment="1">
      <alignment vertical="top" wrapText="1"/>
    </xf>
    <xf numFmtId="0" fontId="17" fillId="0" borderId="4" xfId="0" applyFont="1" applyFill="1" applyBorder="1" applyAlignment="1">
      <alignment vertical="top" wrapText="1"/>
    </xf>
    <xf numFmtId="164" fontId="13" fillId="0" borderId="6" xfId="0" applyNumberFormat="1" applyFont="1" applyFill="1" applyBorder="1" applyAlignment="1">
      <alignment vertical="top" wrapText="1"/>
    </xf>
    <xf numFmtId="164" fontId="13" fillId="0" borderId="7" xfId="0" applyNumberFormat="1" applyFont="1" applyFill="1" applyBorder="1" applyAlignment="1">
      <alignment vertical="top" wrapText="1"/>
    </xf>
    <xf numFmtId="0" fontId="17" fillId="0" borderId="2" xfId="0" applyFont="1" applyFill="1" applyBorder="1" applyAlignment="1">
      <alignment vertical="top"/>
    </xf>
    <xf numFmtId="0" fontId="17" fillId="0" borderId="4" xfId="0" applyFont="1" applyFill="1" applyBorder="1" applyAlignment="1">
      <alignment vertical="top"/>
    </xf>
    <xf numFmtId="164" fontId="17" fillId="0" borderId="2" xfId="0" applyNumberFormat="1" applyFont="1" applyFill="1" applyBorder="1" applyAlignment="1">
      <alignment vertical="top"/>
    </xf>
    <xf numFmtId="164" fontId="17" fillId="0" borderId="4" xfId="0" applyNumberFormat="1" applyFont="1" applyFill="1" applyBorder="1" applyAlignment="1">
      <alignment vertical="top"/>
    </xf>
    <xf numFmtId="164" fontId="17" fillId="0" borderId="3" xfId="0" applyNumberFormat="1" applyFont="1" applyFill="1" applyBorder="1" applyAlignment="1">
      <alignment vertical="top"/>
    </xf>
    <xf numFmtId="164" fontId="17" fillId="0" borderId="2" xfId="0" applyNumberFormat="1" applyFont="1" applyFill="1" applyBorder="1" applyAlignment="1">
      <alignment vertical="top" wrapText="1"/>
    </xf>
    <xf numFmtId="164" fontId="17" fillId="0" borderId="4" xfId="0" applyNumberFormat="1" applyFont="1" applyFill="1" applyBorder="1" applyAlignment="1">
      <alignment vertical="top" wrapText="1"/>
    </xf>
    <xf numFmtId="164" fontId="17" fillId="0" borderId="3" xfId="0" applyNumberFormat="1" applyFont="1" applyFill="1" applyBorder="1" applyAlignment="1">
      <alignment vertical="top" wrapText="1"/>
    </xf>
    <xf numFmtId="164" fontId="13" fillId="0" borderId="5" xfId="0" applyNumberFormat="1" applyFont="1" applyFill="1" applyBorder="1" applyAlignment="1">
      <alignment vertical="top" wrapText="1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dms4\home1$\Documents%20and%20Settings\pto\&#1056;&#1072;&#1073;&#1086;&#1095;&#1080;&#1081;%20&#1089;&#1090;&#1086;&#1083;\&#1059;&#1088;&#1072;&#1081;%201%20&#1088;&#1072;&#1089;&#1095;[1].&#1094;&#1077;&#1083;.&#1087;&#1086;&#1082;&#1072;&#1079;.%20(&#1040;&#1074;&#1090;&#1086;&#1089;&#1086;&#1093;&#1088;&#1076;&#1086;%202015&#1075;.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dms4\home1$\Documents%20and%20Settings\pto\&#1056;&#1072;&#1073;&#1086;&#1095;&#1080;&#1081;%20&#1089;&#1090;&#1086;&#1083;\&#1088;&#1072;&#1089;&#1095;&#1077;&#1090;%20&#1094;&#1077;&#1083;.&#1087;&#1086;&#1082;&#1072;&#1079;&#1072;&#1090;.&#1059;&#1088;&#1072;&#108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.цел.показ. (Автосохрдо 2015г.).xls].цел.показ. (Автосохрдо 2015г.).xls]Индикаторы"/>
      <sheetName val=".цел.показ. (Автосохрдо 2015г.).xls].цел.показ. (Автосохрдо 2015г.).xls]Расчет"/>
      <sheetName val=".цел.показ. (Автосохрдо 2015г.).xls].цел.показ. (Автосохрдо 2015г.).xls]ТЭР общ"/>
      <sheetName val=".цел.показ. (Автосохрдо 2015г.).xls].цел.показ. (Автосохрдо 2015г.).xls]ТЭР Газ"/>
      <sheetName val=".цел.показ. (Автосохрдо 2015г.).xls].цел.показ. (Автосохрдо 2015г.).xls]ТЭР ЭЭ"/>
      <sheetName val=".цел.показ. (Автосохрдо 2015г.).xls].цел.показ. (Автосохрдо 2015г.).xls]ТЭР В"/>
      <sheetName val=".цел.показ. (Автосохрдо 2015г.).xls].цел.показ. (Автосохрдо 2015г.).xls]ТЭР ТЭ"/>
      <sheetName val=".цел.показ. (Автосохрдо 2015г.).xls].цел.показ. (Автосохрдо 2015г.).xls]Эквив."/>
      <sheetName val=".цел.показ. (Автосохрдо 2015г.).xls].цел.показ. (Автосохрдо 2015г.).xls]Прогноз бюджета"/>
      <sheetName val=".цел.показ. (Автосохрдо 2015г.).xls].цел.показ. (Автосохрдо 2015г.).xls]Лист3"/>
      <sheetName val=".цел.показ. (Автосохрдо 2015г.).xls].цел.показ. (Автосохрдо 2015г.).xls]Лист4"/>
    </sheetNames>
    <sheetDataSet>
      <sheetData sheetId="0">
        <row r="8">
          <cell r="D8">
            <v>0.86</v>
          </cell>
          <cell r="E8">
            <v>0.86</v>
          </cell>
          <cell r="F8">
            <v>1</v>
          </cell>
          <cell r="G8">
            <v>1.05</v>
          </cell>
          <cell r="H8">
            <v>1.1025</v>
          </cell>
          <cell r="I8">
            <v>1.1576250000000001</v>
          </cell>
          <cell r="J8">
            <v>1.2155062500000002</v>
          </cell>
          <cell r="K8">
            <v>1.2398163750000002</v>
          </cell>
          <cell r="L8">
            <v>1.25221453875</v>
          </cell>
        </row>
        <row r="9">
          <cell r="D9">
            <v>38.2001267</v>
          </cell>
          <cell r="E9">
            <v>39.066632299999995</v>
          </cell>
          <cell r="F9">
            <v>37.8357397</v>
          </cell>
          <cell r="G9">
            <v>37.065054509</v>
          </cell>
          <cell r="H9">
            <v>37.08817506473</v>
          </cell>
          <cell r="I9">
            <v>37.08748144805811</v>
          </cell>
          <cell r="J9">
            <v>37.08750225655825</v>
          </cell>
          <cell r="K9">
            <v>37.087501632303244</v>
          </cell>
          <cell r="L9">
            <v>36.902064142869385</v>
          </cell>
        </row>
        <row r="10">
          <cell r="D10">
            <v>114269</v>
          </cell>
          <cell r="E10">
            <v>116861</v>
          </cell>
          <cell r="F10">
            <v>113179</v>
          </cell>
          <cell r="G10">
            <v>110873.63</v>
          </cell>
          <cell r="H10">
            <v>110942.7911</v>
          </cell>
          <cell r="I10">
            <v>110940.71626700001</v>
          </cell>
          <cell r="J10">
            <v>110940.77851198999</v>
          </cell>
          <cell r="K10">
            <v>110940.7766446403</v>
          </cell>
          <cell r="L10">
            <v>110386.07281743758</v>
          </cell>
        </row>
        <row r="11">
          <cell r="D11">
            <v>40340.152799999996</v>
          </cell>
          <cell r="E11">
            <v>43541.5824</v>
          </cell>
          <cell r="F11">
            <v>35157.0868</v>
          </cell>
          <cell r="G11">
            <v>39285.440195999996</v>
          </cell>
          <cell r="H11">
            <v>39161.58959412</v>
          </cell>
          <cell r="I11">
            <v>39165.3051121764</v>
          </cell>
          <cell r="J11">
            <v>39165.19364663471</v>
          </cell>
          <cell r="K11">
            <v>39165.19699060096</v>
          </cell>
          <cell r="L11">
            <v>38969.370905328964</v>
          </cell>
        </row>
        <row r="12">
          <cell r="D12">
            <v>3261.18812</v>
          </cell>
          <cell r="E12">
            <v>3310.84012</v>
          </cell>
          <cell r="F12">
            <v>3162.4983899999997</v>
          </cell>
          <cell r="G12">
            <v>3166.3131683</v>
          </cell>
          <cell r="H12">
            <v>3166.198724951</v>
          </cell>
          <cell r="I12">
            <v>3166.20215825147</v>
          </cell>
          <cell r="J12">
            <v>3166.202055252456</v>
          </cell>
          <cell r="K12">
            <v>3166.2020583424264</v>
          </cell>
          <cell r="L12">
            <v>3150.371047958015</v>
          </cell>
        </row>
        <row r="13">
          <cell r="D13">
            <v>73323</v>
          </cell>
          <cell r="E13">
            <v>70943</v>
          </cell>
          <cell r="F13">
            <v>74081.8</v>
          </cell>
          <cell r="G13">
            <v>71100.546</v>
          </cell>
          <cell r="H13">
            <v>71189.98362</v>
          </cell>
          <cell r="I13">
            <v>71187.3004914</v>
          </cell>
          <cell r="J13">
            <v>71187.380985258</v>
          </cell>
          <cell r="K13">
            <v>71187.37857044226</v>
          </cell>
          <cell r="L13">
            <v>70831.44175003452</v>
          </cell>
        </row>
        <row r="14">
          <cell r="D14">
            <v>98905</v>
          </cell>
          <cell r="E14">
            <v>102842</v>
          </cell>
          <cell r="F14">
            <v>99602</v>
          </cell>
          <cell r="G14">
            <v>107547.4211</v>
          </cell>
          <cell r="H14">
            <v>107614.507367</v>
          </cell>
          <cell r="I14">
            <v>110940.71626700001</v>
          </cell>
          <cell r="J14">
            <v>110940.77851198999</v>
          </cell>
          <cell r="K14">
            <v>110940.7766446403</v>
          </cell>
          <cell r="L14">
            <v>110386.07281743758</v>
          </cell>
        </row>
        <row r="15">
          <cell r="D15">
            <v>36186</v>
          </cell>
          <cell r="E15">
            <v>41256</v>
          </cell>
          <cell r="F15">
            <v>31636</v>
          </cell>
          <cell r="G15">
            <v>13749.904068599997</v>
          </cell>
          <cell r="H15">
            <v>33287.351155002</v>
          </cell>
          <cell r="I15">
            <v>39165.3051121764</v>
          </cell>
          <cell r="J15">
            <v>39165.19364663471</v>
          </cell>
          <cell r="K15">
            <v>39165.19699060096</v>
          </cell>
          <cell r="L15">
            <v>38969.370905328964</v>
          </cell>
        </row>
        <row r="16">
          <cell r="D16">
            <v>1014</v>
          </cell>
          <cell r="E16">
            <v>1118</v>
          </cell>
          <cell r="F16">
            <v>1288</v>
          </cell>
          <cell r="G16">
            <v>1275.12</v>
          </cell>
          <cell r="H16">
            <v>1262.3688</v>
          </cell>
          <cell r="I16">
            <v>3166.20215825147</v>
          </cell>
          <cell r="J16">
            <v>3166.202055252456</v>
          </cell>
          <cell r="K16">
            <v>3166.2020583424264</v>
          </cell>
          <cell r="L16">
            <v>3150.371047958015</v>
          </cell>
        </row>
        <row r="17">
          <cell r="D17">
            <v>66189.41</v>
          </cell>
          <cell r="E17">
            <v>63870.31</v>
          </cell>
          <cell r="F17">
            <v>67549.428</v>
          </cell>
          <cell r="G17">
            <v>68967.52962</v>
          </cell>
          <cell r="H17">
            <v>69054.2841114</v>
          </cell>
          <cell r="I17">
            <v>71187.3004914</v>
          </cell>
          <cell r="J17">
            <v>71187.380985258</v>
          </cell>
          <cell r="K17">
            <v>71187.37857044226</v>
          </cell>
          <cell r="L17">
            <v>70831.44175003452</v>
          </cell>
        </row>
        <row r="18">
          <cell r="D18">
            <v>1.268</v>
          </cell>
        </row>
        <row r="19">
          <cell r="D19">
            <v>759.92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6">
          <cell r="D26">
            <v>36</v>
          </cell>
          <cell r="E26">
            <v>41</v>
          </cell>
          <cell r="F26">
            <v>32</v>
          </cell>
          <cell r="G26">
            <v>40.04</v>
          </cell>
          <cell r="H26">
            <v>42.4388</v>
          </cell>
          <cell r="I26">
            <v>46.565636</v>
          </cell>
          <cell r="J26">
            <v>45.16866692</v>
          </cell>
          <cell r="K26">
            <v>43.8136069124</v>
          </cell>
          <cell r="L26">
            <v>42.49919870502799</v>
          </cell>
        </row>
        <row r="27">
          <cell r="H27">
            <v>2839.6000000000004</v>
          </cell>
          <cell r="I27">
            <v>7099</v>
          </cell>
          <cell r="J27">
            <v>7099</v>
          </cell>
          <cell r="K27">
            <v>7099</v>
          </cell>
          <cell r="L27">
            <v>7099</v>
          </cell>
        </row>
        <row r="28">
          <cell r="D28">
            <v>21</v>
          </cell>
          <cell r="E28">
            <v>14</v>
          </cell>
          <cell r="F28">
            <v>18</v>
          </cell>
          <cell r="G28">
            <v>9</v>
          </cell>
          <cell r="H28">
            <v>5.3999999999999995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G29">
            <v>7099</v>
          </cell>
          <cell r="H29">
            <v>4259.4</v>
          </cell>
        </row>
        <row r="30">
          <cell r="D30">
            <v>162</v>
          </cell>
          <cell r="E30">
            <v>178</v>
          </cell>
          <cell r="F30">
            <v>152.9</v>
          </cell>
          <cell r="G30">
            <v>178.14200000000002</v>
          </cell>
          <cell r="H30">
            <v>194.38916000000003</v>
          </cell>
          <cell r="I30">
            <v>198.99137680000004</v>
          </cell>
          <cell r="J30">
            <v>195.01154926400002</v>
          </cell>
          <cell r="K30">
            <v>191.11131827872</v>
          </cell>
          <cell r="L30">
            <v>187.2890919131456</v>
          </cell>
        </row>
        <row r="31">
          <cell r="D31">
            <v>3103</v>
          </cell>
          <cell r="E31">
            <v>3103</v>
          </cell>
          <cell r="F31">
            <v>3103</v>
          </cell>
          <cell r="G31">
            <v>3103</v>
          </cell>
          <cell r="H31">
            <v>3103</v>
          </cell>
          <cell r="I31">
            <v>3103</v>
          </cell>
          <cell r="J31">
            <v>3103</v>
          </cell>
          <cell r="K31">
            <v>3103</v>
          </cell>
          <cell r="L31">
            <v>3103</v>
          </cell>
        </row>
        <row r="32">
          <cell r="D32">
            <v>143.5</v>
          </cell>
          <cell r="E32">
            <v>104.7</v>
          </cell>
          <cell r="F32">
            <v>56.6</v>
          </cell>
          <cell r="G32">
            <v>28.3</v>
          </cell>
          <cell r="H32">
            <v>8.49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>
            <v>1119</v>
          </cell>
          <cell r="E33">
            <v>1119</v>
          </cell>
          <cell r="F33">
            <v>1119</v>
          </cell>
          <cell r="G33">
            <v>840</v>
          </cell>
          <cell r="H33">
            <v>279</v>
          </cell>
        </row>
        <row r="34">
          <cell r="D34">
            <v>12251</v>
          </cell>
          <cell r="E34">
            <v>12600</v>
          </cell>
          <cell r="F34">
            <v>11497</v>
          </cell>
          <cell r="G34">
            <v>11152.09</v>
          </cell>
          <cell r="H34">
            <v>10817.5273</v>
          </cell>
          <cell r="I34">
            <v>10493.001481</v>
          </cell>
          <cell r="J34">
            <v>10178.21143657</v>
          </cell>
          <cell r="K34">
            <v>9872.8650934729</v>
          </cell>
          <cell r="L34">
            <v>9576.679140668712</v>
          </cell>
        </row>
        <row r="35">
          <cell r="D35">
            <v>196666.86</v>
          </cell>
          <cell r="E35">
            <v>196666.83</v>
          </cell>
          <cell r="F35">
            <v>196666.83</v>
          </cell>
          <cell r="G35">
            <v>196863.49682999996</v>
          </cell>
          <cell r="H35">
            <v>197060.36032682995</v>
          </cell>
          <cell r="I35">
            <v>197257.42068715676</v>
          </cell>
          <cell r="J35">
            <v>197454.67810784388</v>
          </cell>
          <cell r="K35">
            <v>197652.1327859517</v>
          </cell>
          <cell r="L35">
            <v>197849.78491873763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8">
          <cell r="D38">
            <v>27.212</v>
          </cell>
          <cell r="E38">
            <v>176.411</v>
          </cell>
          <cell r="F38">
            <v>235.317</v>
          </cell>
          <cell r="G38">
            <v>126.3</v>
          </cell>
          <cell r="H38">
            <v>127</v>
          </cell>
          <cell r="I38">
            <v>126.365</v>
          </cell>
          <cell r="J38">
            <v>125.73317499999999</v>
          </cell>
          <cell r="K38">
            <v>125.10450912499999</v>
          </cell>
          <cell r="L38">
            <v>124.47898657937499</v>
          </cell>
        </row>
        <row r="39">
          <cell r="D39">
            <v>27.212</v>
          </cell>
          <cell r="E39">
            <v>176.411</v>
          </cell>
          <cell r="F39">
            <v>235.317</v>
          </cell>
          <cell r="G39">
            <v>109.8</v>
          </cell>
          <cell r="H39">
            <v>125</v>
          </cell>
          <cell r="I39">
            <v>126.365</v>
          </cell>
          <cell r="J39">
            <v>125.73317499999999</v>
          </cell>
          <cell r="K39">
            <v>125.10450912499999</v>
          </cell>
          <cell r="L39">
            <v>124.47898657937499</v>
          </cell>
        </row>
        <row r="40">
          <cell r="D40">
            <v>2863969</v>
          </cell>
          <cell r="E40">
            <v>2872747</v>
          </cell>
          <cell r="F40">
            <v>2459340</v>
          </cell>
          <cell r="G40">
            <v>2103.1</v>
          </cell>
          <cell r="H40">
            <v>1500</v>
          </cell>
          <cell r="I40">
            <v>447614</v>
          </cell>
          <cell r="J40">
            <v>587023</v>
          </cell>
          <cell r="K40">
            <v>591431</v>
          </cell>
          <cell r="L40">
            <v>578988</v>
          </cell>
        </row>
        <row r="41">
          <cell r="D41">
            <v>46774.9</v>
          </cell>
          <cell r="E41">
            <v>56816.9</v>
          </cell>
          <cell r="F41">
            <v>62786.4</v>
          </cell>
          <cell r="G41">
            <v>72204.36</v>
          </cell>
          <cell r="H41">
            <v>83035.014</v>
          </cell>
          <cell r="I41">
            <v>95490.2661</v>
          </cell>
          <cell r="J41">
            <v>109813.80601499998</v>
          </cell>
          <cell r="K41">
            <v>126285.87691724997</v>
          </cell>
          <cell r="L41">
            <v>145228.75845483746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43</v>
          </cell>
          <cell r="E43">
            <v>47</v>
          </cell>
          <cell r="F43">
            <v>47</v>
          </cell>
          <cell r="G43">
            <v>47</v>
          </cell>
          <cell r="H43">
            <v>47</v>
          </cell>
          <cell r="I43">
            <v>47</v>
          </cell>
          <cell r="J43">
            <v>47</v>
          </cell>
          <cell r="K43">
            <v>47</v>
          </cell>
          <cell r="L43">
            <v>47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220</v>
          </cell>
          <cell r="I44">
            <v>0</v>
          </cell>
          <cell r="J44">
            <v>0</v>
          </cell>
          <cell r="K44">
            <v>0</v>
          </cell>
          <cell r="L44">
            <v>220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440</v>
          </cell>
          <cell r="H45">
            <v>440</v>
          </cell>
          <cell r="I45">
            <v>440</v>
          </cell>
          <cell r="J45">
            <v>440</v>
          </cell>
          <cell r="K45">
            <v>440</v>
          </cell>
          <cell r="L45">
            <v>440</v>
          </cell>
        </row>
        <row r="46">
          <cell r="D46">
            <v>40</v>
          </cell>
          <cell r="E46">
            <v>40</v>
          </cell>
          <cell r="F46">
            <v>41</v>
          </cell>
          <cell r="G46">
            <v>41</v>
          </cell>
          <cell r="H46">
            <v>41</v>
          </cell>
          <cell r="I46">
            <v>41</v>
          </cell>
          <cell r="J46">
            <v>41</v>
          </cell>
          <cell r="K46">
            <v>41</v>
          </cell>
          <cell r="L46">
            <v>41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41</v>
          </cell>
          <cell r="H47">
            <v>41</v>
          </cell>
          <cell r="I47">
            <v>41</v>
          </cell>
          <cell r="J47">
            <v>41</v>
          </cell>
          <cell r="K47">
            <v>41</v>
          </cell>
          <cell r="L47">
            <v>41</v>
          </cell>
        </row>
        <row r="48">
          <cell r="G48">
            <v>10500</v>
          </cell>
          <cell r="H48">
            <v>10500</v>
          </cell>
          <cell r="I48">
            <v>10500</v>
          </cell>
          <cell r="J48">
            <v>10500</v>
          </cell>
          <cell r="K48">
            <v>10500</v>
          </cell>
          <cell r="L48">
            <v>10500</v>
          </cell>
        </row>
        <row r="49">
          <cell r="G49">
            <v>11200</v>
          </cell>
          <cell r="H49">
            <v>11984</v>
          </cell>
          <cell r="I49">
            <v>12822.880000000001</v>
          </cell>
          <cell r="J49">
            <v>13720.481600000001</v>
          </cell>
          <cell r="K49">
            <v>14680.915312000001</v>
          </cell>
          <cell r="L49">
            <v>15708.579383840002</v>
          </cell>
        </row>
        <row r="50">
          <cell r="D50">
            <v>18554</v>
          </cell>
          <cell r="E50">
            <v>21300</v>
          </cell>
          <cell r="F50">
            <v>30500</v>
          </cell>
          <cell r="G50">
            <v>34770</v>
          </cell>
          <cell r="H50">
            <v>39985</v>
          </cell>
          <cell r="I50">
            <v>45983</v>
          </cell>
          <cell r="J50">
            <v>52880</v>
          </cell>
          <cell r="K50">
            <v>60812</v>
          </cell>
          <cell r="L50">
            <v>69934</v>
          </cell>
        </row>
        <row r="51">
          <cell r="D51">
            <v>1273</v>
          </cell>
          <cell r="E51">
            <v>1694</v>
          </cell>
          <cell r="F51">
            <v>1761</v>
          </cell>
          <cell r="G51">
            <v>1831</v>
          </cell>
          <cell r="H51">
            <v>1904</v>
          </cell>
          <cell r="I51">
            <v>1970</v>
          </cell>
          <cell r="J51">
            <v>2000</v>
          </cell>
          <cell r="K51">
            <v>2050</v>
          </cell>
          <cell r="L51">
            <v>2100</v>
          </cell>
        </row>
        <row r="52">
          <cell r="D52">
            <v>3570</v>
          </cell>
          <cell r="E52">
            <v>4108</v>
          </cell>
          <cell r="F52">
            <v>4389</v>
          </cell>
          <cell r="G52">
            <v>4257.33</v>
          </cell>
          <cell r="H52">
            <v>4129.6101</v>
          </cell>
          <cell r="I52">
            <v>4005.7217969999997</v>
          </cell>
          <cell r="J52">
            <v>3885.5501430899994</v>
          </cell>
          <cell r="K52">
            <v>3768.983638797299</v>
          </cell>
          <cell r="L52">
            <v>3655.91412963338</v>
          </cell>
        </row>
        <row r="53">
          <cell r="D53">
            <v>3570</v>
          </cell>
          <cell r="E53">
            <v>4108</v>
          </cell>
          <cell r="F53">
            <v>4389</v>
          </cell>
          <cell r="G53">
            <v>4257.33</v>
          </cell>
          <cell r="H53">
            <v>4129.6101</v>
          </cell>
          <cell r="I53">
            <v>4005.7217969999997</v>
          </cell>
          <cell r="J53">
            <v>3885.5501430899994</v>
          </cell>
          <cell r="K53">
            <v>3768.983638797299</v>
          </cell>
          <cell r="L53">
            <v>3655.91412963338</v>
          </cell>
        </row>
        <row r="54">
          <cell r="D54">
            <v>29957</v>
          </cell>
          <cell r="E54">
            <v>31950</v>
          </cell>
          <cell r="F54">
            <v>32366</v>
          </cell>
          <cell r="G54">
            <v>31395.02</v>
          </cell>
          <cell r="H54">
            <v>30453.1694</v>
          </cell>
          <cell r="I54">
            <v>29539.574318</v>
          </cell>
          <cell r="J54">
            <v>28653.38708846</v>
          </cell>
          <cell r="K54">
            <v>27793.7854758062</v>
          </cell>
          <cell r="L54">
            <v>26959.97191153201</v>
          </cell>
        </row>
        <row r="55">
          <cell r="D55">
            <v>540</v>
          </cell>
          <cell r="E55">
            <v>473</v>
          </cell>
          <cell r="F55">
            <v>455</v>
          </cell>
          <cell r="G55">
            <v>441.34999999999997</v>
          </cell>
          <cell r="H55">
            <v>428.10949999999997</v>
          </cell>
          <cell r="I55">
            <v>415.26621499999993</v>
          </cell>
          <cell r="J55">
            <v>402.8082285499999</v>
          </cell>
          <cell r="K55">
            <v>390.7239816934999</v>
          </cell>
          <cell r="L55">
            <v>379.00226224269494</v>
          </cell>
        </row>
        <row r="56">
          <cell r="D56">
            <v>29058</v>
          </cell>
          <cell r="E56">
            <v>30922</v>
          </cell>
          <cell r="F56">
            <v>31395</v>
          </cell>
          <cell r="G56">
            <v>32336.850000000002</v>
          </cell>
          <cell r="H56">
            <v>33306.955500000004</v>
          </cell>
          <cell r="I56">
            <v>34306.164165</v>
          </cell>
          <cell r="J56">
            <v>34649.22580665</v>
          </cell>
          <cell r="K56">
            <v>34995.7180647165</v>
          </cell>
          <cell r="L56">
            <v>35345.675245363665</v>
          </cell>
        </row>
        <row r="57">
          <cell r="D57">
            <v>13</v>
          </cell>
          <cell r="E57">
            <v>10</v>
          </cell>
          <cell r="F57">
            <v>8</v>
          </cell>
          <cell r="G57">
            <v>8.4</v>
          </cell>
          <cell r="H57">
            <v>8.148</v>
          </cell>
          <cell r="I57">
            <v>7.90356</v>
          </cell>
          <cell r="J57">
            <v>7.666453199999999</v>
          </cell>
          <cell r="K57">
            <v>7.4364596039999995</v>
          </cell>
          <cell r="L57">
            <v>7.21336581588</v>
          </cell>
        </row>
        <row r="58">
          <cell r="D58">
            <v>9</v>
          </cell>
          <cell r="E58">
            <v>15</v>
          </cell>
          <cell r="F58">
            <v>16</v>
          </cell>
          <cell r="G58">
            <v>15.68</v>
          </cell>
          <cell r="H58">
            <v>15.366399999999999</v>
          </cell>
          <cell r="I58">
            <v>15.059071999999999</v>
          </cell>
          <cell r="J58">
            <v>14.757890559999998</v>
          </cell>
          <cell r="K58">
            <v>14.462732748799997</v>
          </cell>
          <cell r="L58">
            <v>14.173478093823997</v>
          </cell>
        </row>
        <row r="60">
          <cell r="D60">
            <v>9</v>
          </cell>
          <cell r="E60">
            <v>15</v>
          </cell>
          <cell r="F60">
            <v>16</v>
          </cell>
          <cell r="G60">
            <v>16.0008</v>
          </cell>
          <cell r="H60">
            <v>16.001600040000003</v>
          </cell>
          <cell r="I60">
            <v>16.002400120002005</v>
          </cell>
          <cell r="J60">
            <v>16.003200240008006</v>
          </cell>
          <cell r="K60">
            <v>16.004000400020008</v>
          </cell>
          <cell r="L60">
            <v>16.00480060004001</v>
          </cell>
        </row>
        <row r="61">
          <cell r="D61">
            <v>143.8</v>
          </cell>
          <cell r="E61">
            <v>170</v>
          </cell>
          <cell r="F61">
            <v>154.7</v>
          </cell>
          <cell r="G61">
            <v>153.92649999999998</v>
          </cell>
          <cell r="H61">
            <v>153.15686749999998</v>
          </cell>
          <cell r="I61">
            <v>152.39108316249997</v>
          </cell>
          <cell r="J61">
            <v>151.62912774668746</v>
          </cell>
          <cell r="K61">
            <v>150.87098210795403</v>
          </cell>
          <cell r="L61">
            <v>150.11662719741426</v>
          </cell>
        </row>
        <row r="62">
          <cell r="D62">
            <v>24.5</v>
          </cell>
          <cell r="E62">
            <v>38</v>
          </cell>
          <cell r="F62">
            <v>45.9</v>
          </cell>
          <cell r="G62">
            <v>45.6705</v>
          </cell>
          <cell r="H62">
            <v>45.4421475</v>
          </cell>
          <cell r="I62">
            <v>45.214936762499995</v>
          </cell>
          <cell r="J62">
            <v>44.9888620786875</v>
          </cell>
          <cell r="K62">
            <v>44.76391776829406</v>
          </cell>
          <cell r="L62">
            <v>44.540098179452585</v>
          </cell>
        </row>
        <row r="63">
          <cell r="D63">
            <v>1683.1</v>
          </cell>
          <cell r="E63">
            <v>1785</v>
          </cell>
          <cell r="F63">
            <v>1326.2</v>
          </cell>
          <cell r="G63">
            <v>1312.938</v>
          </cell>
          <cell r="H63">
            <v>1299.80862</v>
          </cell>
          <cell r="I63">
            <v>1286.8105338</v>
          </cell>
          <cell r="J63">
            <v>1273.942428462</v>
          </cell>
          <cell r="K63">
            <v>1261.2030041773799</v>
          </cell>
          <cell r="L63">
            <v>1248.590974135606</v>
          </cell>
        </row>
        <row r="64">
          <cell r="D64">
            <v>15.7</v>
          </cell>
          <cell r="E64">
            <v>31</v>
          </cell>
          <cell r="F64">
            <v>22.4</v>
          </cell>
          <cell r="G64">
            <v>22.288</v>
          </cell>
          <cell r="H64">
            <v>22.17656</v>
          </cell>
          <cell r="I64">
            <v>22.0656772</v>
          </cell>
          <cell r="J64">
            <v>21.955348814</v>
          </cell>
          <cell r="K64">
            <v>21.84557206993</v>
          </cell>
          <cell r="L64">
            <v>21.73634420958035</v>
          </cell>
        </row>
        <row r="65">
          <cell r="D65">
            <v>702.3</v>
          </cell>
          <cell r="E65">
            <v>795.8</v>
          </cell>
          <cell r="F65">
            <v>553.4</v>
          </cell>
          <cell r="G65">
            <v>556.1669999999999</v>
          </cell>
          <cell r="H65">
            <v>558.9478349999998</v>
          </cell>
          <cell r="I65">
            <v>561.7425741749997</v>
          </cell>
          <cell r="J65">
            <v>564.5512870458747</v>
          </cell>
          <cell r="K65">
            <v>567.374043481104</v>
          </cell>
          <cell r="L65">
            <v>570.2109136985094</v>
          </cell>
        </row>
        <row r="66">
          <cell r="D66">
            <v>2294.407</v>
          </cell>
          <cell r="E66">
            <v>3148.758</v>
          </cell>
          <cell r="F66">
            <v>4350.949</v>
          </cell>
          <cell r="G66">
            <v>4374.8792195</v>
          </cell>
          <cell r="H66">
            <v>4398.9410552072495</v>
          </cell>
          <cell r="I66">
            <v>4423.13523101089</v>
          </cell>
          <cell r="J66">
            <v>4447.46247478145</v>
          </cell>
          <cell r="K66">
            <v>4471.923518392748</v>
          </cell>
          <cell r="L66">
            <v>4496.519097743908</v>
          </cell>
        </row>
        <row r="67">
          <cell r="D67">
            <v>2294.407</v>
          </cell>
          <cell r="E67">
            <v>3148.758</v>
          </cell>
          <cell r="F67">
            <v>4350.949</v>
          </cell>
          <cell r="G67">
            <v>4374.8792195</v>
          </cell>
          <cell r="H67">
            <v>4398.9410552072495</v>
          </cell>
          <cell r="I67">
            <v>4423.13523101089</v>
          </cell>
          <cell r="J67">
            <v>4447.46247478145</v>
          </cell>
          <cell r="K67">
            <v>4471.923518392748</v>
          </cell>
          <cell r="L67">
            <v>4496.519097743908</v>
          </cell>
        </row>
        <row r="68">
          <cell r="D68">
            <v>7417.593</v>
          </cell>
          <cell r="E68">
            <v>7505.242</v>
          </cell>
          <cell r="F68">
            <v>7087.051</v>
          </cell>
          <cell r="G68">
            <v>7126.029780500001</v>
          </cell>
          <cell r="H68">
            <v>7165.222944292751</v>
          </cell>
          <cell r="I68">
            <v>7204.631670486361</v>
          </cell>
          <cell r="J68">
            <v>7244.257144674037</v>
          </cell>
          <cell r="K68">
            <v>7284.100558969744</v>
          </cell>
          <cell r="L68">
            <v>7324.163112044078</v>
          </cell>
        </row>
        <row r="69">
          <cell r="D69">
            <v>284.003</v>
          </cell>
          <cell r="E69">
            <v>432.559</v>
          </cell>
          <cell r="F69">
            <v>554.679</v>
          </cell>
          <cell r="G69">
            <v>557.4523949999999</v>
          </cell>
          <cell r="H69">
            <v>560.2396569749999</v>
          </cell>
          <cell r="I69">
            <v>563.0408552598748</v>
          </cell>
          <cell r="J69">
            <v>565.8560595361741</v>
          </cell>
          <cell r="K69">
            <v>568.685339833855</v>
          </cell>
          <cell r="L69">
            <v>571.5287665330242</v>
          </cell>
        </row>
        <row r="70">
          <cell r="D70">
            <v>478</v>
          </cell>
          <cell r="E70">
            <v>577</v>
          </cell>
          <cell r="F70">
            <v>586</v>
          </cell>
          <cell r="G70">
            <v>2268</v>
          </cell>
          <cell r="H70">
            <v>2270</v>
          </cell>
          <cell r="I70">
            <v>2273</v>
          </cell>
          <cell r="J70">
            <v>2276</v>
          </cell>
          <cell r="K70">
            <v>2279</v>
          </cell>
          <cell r="L70">
            <v>2282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100</v>
          </cell>
          <cell r="H71">
            <v>200</v>
          </cell>
          <cell r="I71">
            <v>300</v>
          </cell>
          <cell r="J71">
            <v>400</v>
          </cell>
          <cell r="K71">
            <v>500</v>
          </cell>
          <cell r="L71">
            <v>600</v>
          </cell>
        </row>
        <row r="72">
          <cell r="G72">
            <v>1000</v>
          </cell>
          <cell r="H72">
            <v>2000</v>
          </cell>
          <cell r="I72">
            <v>3000</v>
          </cell>
          <cell r="J72">
            <v>4000</v>
          </cell>
          <cell r="K72">
            <v>5000</v>
          </cell>
          <cell r="L72">
            <v>6000</v>
          </cell>
        </row>
        <row r="73">
          <cell r="D73">
            <v>547133</v>
          </cell>
          <cell r="E73">
            <v>691226</v>
          </cell>
          <cell r="F73">
            <v>726531</v>
          </cell>
          <cell r="G73">
            <v>363265.5</v>
          </cell>
          <cell r="H73">
            <v>90816.375</v>
          </cell>
        </row>
        <row r="74">
          <cell r="G74">
            <v>363565.5</v>
          </cell>
          <cell r="H74">
            <v>637014.625</v>
          </cell>
          <cell r="I74">
            <v>728831</v>
          </cell>
          <cell r="J74">
            <v>729831</v>
          </cell>
          <cell r="K74">
            <v>730831</v>
          </cell>
          <cell r="L74">
            <v>731831</v>
          </cell>
        </row>
        <row r="76">
          <cell r="G76">
            <v>1000</v>
          </cell>
          <cell r="H76">
            <v>2000</v>
          </cell>
          <cell r="I76">
            <v>3000</v>
          </cell>
          <cell r="J76">
            <v>4000</v>
          </cell>
          <cell r="K76">
            <v>5000</v>
          </cell>
          <cell r="L76">
            <v>6000</v>
          </cell>
        </row>
        <row r="78">
          <cell r="G78">
            <v>364265.5</v>
          </cell>
          <cell r="H78">
            <v>728531</v>
          </cell>
          <cell r="I78">
            <v>729531</v>
          </cell>
          <cell r="J78">
            <v>730531</v>
          </cell>
          <cell r="K78">
            <v>731531</v>
          </cell>
          <cell r="L78">
            <v>732531</v>
          </cell>
        </row>
        <row r="79">
          <cell r="D79">
            <v>547133</v>
          </cell>
          <cell r="E79">
            <v>691226</v>
          </cell>
          <cell r="F79">
            <v>726531</v>
          </cell>
          <cell r="G79">
            <v>363265.5</v>
          </cell>
        </row>
        <row r="80">
          <cell r="D80">
            <v>0.8800047006874755</v>
          </cell>
          <cell r="E80">
            <v>0.8325554046504577</v>
          </cell>
          <cell r="F80">
            <v>0.8976744550036415</v>
          </cell>
          <cell r="G80">
            <v>0.87946358596333</v>
          </cell>
          <cell r="H80">
            <v>0.8800209240093655</v>
          </cell>
          <cell r="I80">
            <v>0.8800042139787164</v>
          </cell>
          <cell r="J80">
            <v>0.8800047152887303</v>
          </cell>
          <cell r="K80">
            <v>0.880004700249438</v>
          </cell>
          <cell r="L80">
            <v>0.8800047007028838</v>
          </cell>
        </row>
        <row r="81">
          <cell r="D81">
            <v>2.492733670132681</v>
          </cell>
          <cell r="E81">
            <v>2.234490612882667</v>
          </cell>
          <cell r="F81">
            <v>2.889826956392108</v>
          </cell>
          <cell r="G81">
            <v>2.482072740997306</v>
          </cell>
          <cell r="H81">
            <v>2.4930545094793386</v>
          </cell>
          <cell r="I81">
            <v>2.492724045865399</v>
          </cell>
          <cell r="J81">
            <v>2.492733958861521</v>
          </cell>
          <cell r="K81">
            <v>2.492733661470816</v>
          </cell>
          <cell r="L81">
            <v>2.4927336704373695</v>
          </cell>
        </row>
        <row r="82">
          <cell r="D82">
            <v>12305</v>
          </cell>
          <cell r="E82">
            <v>11920</v>
          </cell>
          <cell r="F82">
            <v>11544</v>
          </cell>
          <cell r="G82">
            <v>11958.68</v>
          </cell>
          <cell r="H82">
            <v>11946.2396</v>
          </cell>
          <cell r="I82">
            <v>11946.612812</v>
          </cell>
          <cell r="J82">
            <v>11946.60161564</v>
          </cell>
          <cell r="K82">
            <v>11946.6019515308</v>
          </cell>
          <cell r="L82">
            <v>11886.868931696423</v>
          </cell>
        </row>
        <row r="83">
          <cell r="D83">
            <v>4154.1528</v>
          </cell>
          <cell r="E83">
            <v>2285.5824</v>
          </cell>
          <cell r="F83">
            <v>3521.0868000000005</v>
          </cell>
          <cell r="G83">
            <v>4048.520196</v>
          </cell>
          <cell r="H83">
            <v>4032.69719412</v>
          </cell>
          <cell r="I83">
            <v>4033.1718841764</v>
          </cell>
          <cell r="J83">
            <v>4033.157643474708</v>
          </cell>
          <cell r="K83">
            <v>4033.1580706957584</v>
          </cell>
          <cell r="L83">
            <v>4012.9922675256485</v>
          </cell>
        </row>
        <row r="84">
          <cell r="D84">
            <v>686.18812</v>
          </cell>
          <cell r="E84">
            <v>736.84012</v>
          </cell>
          <cell r="F84">
            <v>814.49839</v>
          </cell>
          <cell r="G84">
            <v>661.7531683</v>
          </cell>
          <cell r="H84">
            <v>666.335524951</v>
          </cell>
          <cell r="I84">
            <v>666.19805425147</v>
          </cell>
          <cell r="J84">
            <v>666.2021783724559</v>
          </cell>
          <cell r="K84">
            <v>666.2020546488263</v>
          </cell>
          <cell r="L84">
            <v>662.8710480872911</v>
          </cell>
        </row>
        <row r="85">
          <cell r="D85">
            <v>900.974</v>
          </cell>
          <cell r="E85">
            <v>806.099</v>
          </cell>
          <cell r="F85">
            <v>791.778</v>
          </cell>
          <cell r="G85">
            <v>50980.555820420006</v>
          </cell>
          <cell r="H85">
            <v>50883.799147387406</v>
          </cell>
          <cell r="I85">
            <v>50886.701847578384</v>
          </cell>
          <cell r="J85">
            <v>50886.61476657265</v>
          </cell>
          <cell r="K85">
            <v>50886.617379002826</v>
          </cell>
          <cell r="L85">
            <v>50886.61730062992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5</v>
          </cell>
          <cell r="H86">
            <v>10</v>
          </cell>
          <cell r="I86">
            <v>15</v>
          </cell>
          <cell r="J86">
            <v>20</v>
          </cell>
          <cell r="K86">
            <v>25</v>
          </cell>
          <cell r="L86">
            <v>30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9</v>
          </cell>
          <cell r="H87">
            <v>12</v>
          </cell>
          <cell r="I87">
            <v>15</v>
          </cell>
          <cell r="J87">
            <v>21</v>
          </cell>
          <cell r="K87">
            <v>27</v>
          </cell>
          <cell r="L87">
            <v>33</v>
          </cell>
        </row>
      </sheetData>
      <sheetData sheetId="3">
        <row r="21">
          <cell r="B21">
            <v>92020.365</v>
          </cell>
          <cell r="C21">
            <v>119893.67</v>
          </cell>
          <cell r="D21">
            <v>152608.508</v>
          </cell>
          <cell r="E21">
            <v>87442.10976</v>
          </cell>
          <cell r="F21">
            <v>89397.10170720001</v>
          </cell>
          <cell r="G21">
            <v>89338.451948784</v>
          </cell>
          <cell r="H21">
            <v>89340.21144153649</v>
          </cell>
          <cell r="I21">
            <v>89340.1586567539</v>
          </cell>
          <cell r="J21">
            <v>89340.1602402974</v>
          </cell>
          <cell r="K21">
            <v>534198.1937545718</v>
          </cell>
        </row>
        <row r="22">
          <cell r="B22">
            <v>92020.365</v>
          </cell>
          <cell r="E22">
            <v>4578.255239999999</v>
          </cell>
          <cell r="F22">
            <v>2623.263292799995</v>
          </cell>
          <cell r="G22">
            <v>2681.9130512160045</v>
          </cell>
          <cell r="H22">
            <v>2680.153558463513</v>
          </cell>
          <cell r="I22">
            <v>2680.2063432461</v>
          </cell>
          <cell r="J22">
            <v>2680.2047597026103</v>
          </cell>
          <cell r="K22">
            <v>17923.99624542822</v>
          </cell>
        </row>
        <row r="23">
          <cell r="B23">
            <v>92020.365</v>
          </cell>
          <cell r="F23">
            <v>2623.263292799995</v>
          </cell>
          <cell r="G23">
            <v>2681.9130512160045</v>
          </cell>
          <cell r="H23">
            <v>2680.153558463513</v>
          </cell>
          <cell r="I23">
            <v>2680.2063432461</v>
          </cell>
          <cell r="J23">
            <v>2680.2047597026103</v>
          </cell>
          <cell r="K23">
            <v>13345.741005428223</v>
          </cell>
        </row>
        <row r="24">
          <cell r="B24">
            <v>92020.365</v>
          </cell>
          <cell r="G24">
            <v>2681.9130512160045</v>
          </cell>
          <cell r="H24">
            <v>2680.153558463513</v>
          </cell>
          <cell r="I24">
            <v>2680.2063432461</v>
          </cell>
          <cell r="J24">
            <v>2680.2047597026103</v>
          </cell>
          <cell r="K24">
            <v>10722.477712628228</v>
          </cell>
        </row>
        <row r="25">
          <cell r="B25">
            <v>92020.365</v>
          </cell>
          <cell r="H25">
            <v>2680.153558463513</v>
          </cell>
          <cell r="I25">
            <v>2680.2063432461</v>
          </cell>
          <cell r="J25">
            <v>2680.2047597026103</v>
          </cell>
          <cell r="K25">
            <v>8040.564661412223</v>
          </cell>
        </row>
        <row r="26">
          <cell r="B26">
            <v>92020.365</v>
          </cell>
          <cell r="I26">
            <v>2680.2063432461</v>
          </cell>
          <cell r="J26">
            <v>2680.2047597026103</v>
          </cell>
          <cell r="K26">
            <v>5360.41110294871</v>
          </cell>
        </row>
        <row r="27">
          <cell r="B27">
            <v>92020.365</v>
          </cell>
          <cell r="J27">
            <v>2680.2047597026103</v>
          </cell>
          <cell r="K27">
            <v>2680.2047597026103</v>
          </cell>
        </row>
        <row r="28">
          <cell r="B28">
            <v>552122.1900000001</v>
          </cell>
          <cell r="K28">
            <v>58073.395487548216</v>
          </cell>
        </row>
      </sheetData>
      <sheetData sheetId="4">
        <row r="11">
          <cell r="B11">
            <v>101964</v>
          </cell>
          <cell r="C11">
            <v>104941</v>
          </cell>
          <cell r="D11">
            <v>101635</v>
          </cell>
          <cell r="E11">
            <v>98914.95</v>
          </cell>
          <cell r="F11">
            <v>98996.5515</v>
          </cell>
          <cell r="G11">
            <v>98994.103455</v>
          </cell>
          <cell r="H11">
            <v>98994.17689634999</v>
          </cell>
          <cell r="I11">
            <v>98994.1746931095</v>
          </cell>
          <cell r="J11">
            <v>98499.20388574117</v>
          </cell>
        </row>
        <row r="12">
          <cell r="B12">
            <v>12305</v>
          </cell>
          <cell r="C12">
            <v>11920</v>
          </cell>
          <cell r="D12">
            <v>11544</v>
          </cell>
          <cell r="E12">
            <v>11958.68</v>
          </cell>
          <cell r="F12">
            <v>11946.2396</v>
          </cell>
          <cell r="G12">
            <v>11946.612812</v>
          </cell>
          <cell r="H12">
            <v>11946.60161564</v>
          </cell>
          <cell r="I12">
            <v>11946.6019515308</v>
          </cell>
          <cell r="J12">
            <v>11886.868931696423</v>
          </cell>
        </row>
        <row r="13">
          <cell r="B13">
            <v>114269</v>
          </cell>
          <cell r="C13">
            <v>116861</v>
          </cell>
          <cell r="D13">
            <v>113179</v>
          </cell>
          <cell r="E13">
            <v>110873.63</v>
          </cell>
          <cell r="F13">
            <v>110942.7911</v>
          </cell>
          <cell r="G13">
            <v>110940.71626700001</v>
          </cell>
          <cell r="H13">
            <v>110940.77851198999</v>
          </cell>
          <cell r="I13">
            <v>110940.7766446403</v>
          </cell>
          <cell r="J13">
            <v>110386.07281743758</v>
          </cell>
        </row>
        <row r="14">
          <cell r="B14">
            <v>114269</v>
          </cell>
          <cell r="E14">
            <v>3395.3699999999953</v>
          </cell>
          <cell r="F14">
            <v>3326.208899999998</v>
          </cell>
          <cell r="G14">
            <v>3328.2837329999893</v>
          </cell>
          <cell r="H14">
            <v>3328.2214880100073</v>
          </cell>
          <cell r="I14">
            <v>3328.2233553597034</v>
          </cell>
          <cell r="J14">
            <v>3882.9271825624164</v>
          </cell>
          <cell r="K14">
            <v>20589.23465893211</v>
          </cell>
        </row>
        <row r="15">
          <cell r="B15">
            <v>114269</v>
          </cell>
          <cell r="F15">
            <v>3326.208899999998</v>
          </cell>
          <cell r="G15">
            <v>3328.2837329999893</v>
          </cell>
          <cell r="H15">
            <v>3328.2214880100073</v>
          </cell>
          <cell r="I15">
            <v>3328.2233553597034</v>
          </cell>
          <cell r="J15">
            <v>3882.9271825624164</v>
          </cell>
          <cell r="K15">
            <v>17193.864658932114</v>
          </cell>
        </row>
        <row r="16">
          <cell r="B16">
            <v>114269</v>
          </cell>
          <cell r="G16">
            <v>3328.2837329999893</v>
          </cell>
          <cell r="H16">
            <v>3328.2214880100073</v>
          </cell>
          <cell r="I16">
            <v>3328.2233553597034</v>
          </cell>
          <cell r="J16">
            <v>3882.9271825624164</v>
          </cell>
          <cell r="K16">
            <v>13867.655758932116</v>
          </cell>
        </row>
        <row r="17">
          <cell r="B17">
            <v>114269</v>
          </cell>
          <cell r="H17">
            <v>3328.2214880100073</v>
          </cell>
          <cell r="I17">
            <v>3328.2233553597034</v>
          </cell>
          <cell r="J17">
            <v>3882.9271825624164</v>
          </cell>
          <cell r="K17">
            <v>10539.372025932127</v>
          </cell>
        </row>
        <row r="18">
          <cell r="B18">
            <v>114269</v>
          </cell>
          <cell r="I18">
            <v>3328.2233553597034</v>
          </cell>
          <cell r="J18">
            <v>3882.9271825624164</v>
          </cell>
          <cell r="K18">
            <v>7211.15053792212</v>
          </cell>
        </row>
        <row r="19">
          <cell r="B19">
            <v>114269</v>
          </cell>
          <cell r="J19">
            <v>3882.9271825624164</v>
          </cell>
          <cell r="K19">
            <v>3882.9271825624164</v>
          </cell>
        </row>
        <row r="20">
          <cell r="B20">
            <v>685614</v>
          </cell>
          <cell r="K20">
            <v>73284.204823213</v>
          </cell>
        </row>
      </sheetData>
      <sheetData sheetId="5">
        <row r="10">
          <cell r="B10">
            <v>2575</v>
          </cell>
          <cell r="C10">
            <v>2574</v>
          </cell>
          <cell r="D10">
            <v>2348</v>
          </cell>
          <cell r="E10">
            <v>2504.56</v>
          </cell>
          <cell r="F10">
            <v>2499.8632</v>
          </cell>
          <cell r="G10">
            <v>2500.004104</v>
          </cell>
          <cell r="H10">
            <v>2499.99987688</v>
          </cell>
          <cell r="I10">
            <v>2500.0000036936</v>
          </cell>
          <cell r="J10">
            <v>2487.499999870724</v>
          </cell>
        </row>
        <row r="11">
          <cell r="B11">
            <v>686.18812</v>
          </cell>
          <cell r="C11">
            <v>736.84012</v>
          </cell>
          <cell r="D11">
            <v>814.49839</v>
          </cell>
          <cell r="E11">
            <v>661.7531683</v>
          </cell>
          <cell r="F11">
            <v>666.335524951</v>
          </cell>
          <cell r="G11">
            <v>666.19805425147</v>
          </cell>
          <cell r="H11">
            <v>666.2021783724559</v>
          </cell>
          <cell r="I11">
            <v>666.2020546488263</v>
          </cell>
          <cell r="J11">
            <v>662.8710480872911</v>
          </cell>
        </row>
        <row r="12">
          <cell r="B12">
            <v>3261.18812</v>
          </cell>
          <cell r="C12">
            <v>3310.84012</v>
          </cell>
          <cell r="D12">
            <v>3162.4983899999997</v>
          </cell>
          <cell r="E12">
            <v>3166.3131683</v>
          </cell>
          <cell r="F12">
            <v>3166.198724951</v>
          </cell>
          <cell r="G12">
            <v>3166.20215825147</v>
          </cell>
          <cell r="H12">
            <v>3166.202055252456</v>
          </cell>
          <cell r="I12">
            <v>3166.2020583424264</v>
          </cell>
          <cell r="J12">
            <v>3150.371047958015</v>
          </cell>
          <cell r="K12">
            <v>18981.489213055367</v>
          </cell>
        </row>
        <row r="13">
          <cell r="B13">
            <v>3261.18812</v>
          </cell>
          <cell r="E13">
            <v>94.87495169999966</v>
          </cell>
          <cell r="F13">
            <v>94.989395049</v>
          </cell>
          <cell r="G13">
            <v>94.98596174852992</v>
          </cell>
          <cell r="H13">
            <v>94.98606474754388</v>
          </cell>
          <cell r="I13">
            <v>94.98606165757337</v>
          </cell>
          <cell r="J13">
            <v>110.81707204198483</v>
          </cell>
          <cell r="K13">
            <v>585.6395069446316</v>
          </cell>
        </row>
        <row r="14">
          <cell r="B14">
            <v>3261.18812</v>
          </cell>
          <cell r="F14">
            <v>94.989395049</v>
          </cell>
          <cell r="G14">
            <v>94.98596174852992</v>
          </cell>
          <cell r="H14">
            <v>94.98606474754388</v>
          </cell>
          <cell r="I14">
            <v>94.98606165757337</v>
          </cell>
          <cell r="J14">
            <v>110.81707204198483</v>
          </cell>
          <cell r="K14">
            <v>490.764555244632</v>
          </cell>
        </row>
        <row r="15">
          <cell r="B15">
            <v>3261.18812</v>
          </cell>
          <cell r="G15">
            <v>94.98596174852992</v>
          </cell>
          <cell r="H15">
            <v>94.98606474754388</v>
          </cell>
          <cell r="I15">
            <v>94.98606165757337</v>
          </cell>
          <cell r="J15">
            <v>110.81707204198483</v>
          </cell>
          <cell r="K15">
            <v>395.775160195632</v>
          </cell>
        </row>
        <row r="16">
          <cell r="B16">
            <v>3261.18812</v>
          </cell>
          <cell r="H16">
            <v>94.98606474754388</v>
          </cell>
          <cell r="I16">
            <v>94.98606165757337</v>
          </cell>
          <cell r="J16">
            <v>110.81707204198483</v>
          </cell>
          <cell r="K16">
            <v>300.7891984471021</v>
          </cell>
        </row>
        <row r="17">
          <cell r="B17">
            <v>3261.18812</v>
          </cell>
          <cell r="I17">
            <v>94.98606165757337</v>
          </cell>
          <cell r="J17">
            <v>110.81707204198483</v>
          </cell>
          <cell r="K17">
            <v>205.8031336995582</v>
          </cell>
        </row>
        <row r="18">
          <cell r="B18">
            <v>3261.18812</v>
          </cell>
          <cell r="J18">
            <v>110.81707204198483</v>
          </cell>
          <cell r="K18">
            <v>110.81707204198483</v>
          </cell>
        </row>
        <row r="20">
          <cell r="B20">
            <v>19567.128719999997</v>
          </cell>
          <cell r="K20">
            <v>2089.5886265735408</v>
          </cell>
        </row>
        <row r="24">
          <cell r="B24">
            <v>40170</v>
          </cell>
          <cell r="C24">
            <v>45379.619999999995</v>
          </cell>
          <cell r="D24">
            <v>50505.48</v>
          </cell>
          <cell r="E24">
            <v>38654.8356</v>
          </cell>
          <cell r="F24">
            <v>39010.354932</v>
          </cell>
          <cell r="G24">
            <v>38999.68935204</v>
          </cell>
          <cell r="H24">
            <v>39000.0093194388</v>
          </cell>
          <cell r="I24">
            <v>38999.99972041684</v>
          </cell>
          <cell r="J24">
            <v>39000.0000083875</v>
          </cell>
        </row>
        <row r="25">
          <cell r="B25">
            <v>2252.3461547672073</v>
          </cell>
          <cell r="C25">
            <v>2733.335362980499</v>
          </cell>
          <cell r="D25">
            <v>3686.362027222766</v>
          </cell>
          <cell r="E25">
            <v>2141.7552939505244</v>
          </cell>
          <cell r="F25">
            <v>2188.0934959486917</v>
          </cell>
          <cell r="G25">
            <v>2186.7033498887467</v>
          </cell>
          <cell r="H25">
            <v>2186.745054270545</v>
          </cell>
          <cell r="I25">
            <v>2186.743803139091</v>
          </cell>
          <cell r="J25">
            <v>2186.7438406730344</v>
          </cell>
        </row>
        <row r="26">
          <cell r="B26">
            <v>42422.346154767205</v>
          </cell>
          <cell r="C26">
            <v>48112.955362980494</v>
          </cell>
          <cell r="D26">
            <v>54191.84202722277</v>
          </cell>
          <cell r="E26">
            <v>40796.590893950524</v>
          </cell>
          <cell r="F26">
            <v>41198.44842794869</v>
          </cell>
          <cell r="G26">
            <v>41186.392701928744</v>
          </cell>
          <cell r="H26">
            <v>41186.75437370935</v>
          </cell>
          <cell r="I26">
            <v>41186.74352355593</v>
          </cell>
          <cell r="J26">
            <v>41186.743849060535</v>
          </cell>
          <cell r="K26">
            <v>246741.67377015375</v>
          </cell>
        </row>
        <row r="27">
          <cell r="B27">
            <v>42422.346154767205</v>
          </cell>
          <cell r="E27">
            <v>13395.251133272242</v>
          </cell>
          <cell r="F27">
            <v>1223.8977268185117</v>
          </cell>
          <cell r="G27">
            <v>1235.953452838461</v>
          </cell>
          <cell r="H27">
            <v>1235.591781057854</v>
          </cell>
          <cell r="I27">
            <v>1235.6026312112735</v>
          </cell>
          <cell r="J27">
            <v>1235.6023057066704</v>
          </cell>
          <cell r="K27">
            <v>19561.899030905013</v>
          </cell>
        </row>
        <row r="28">
          <cell r="B28">
            <v>42422.346154767205</v>
          </cell>
          <cell r="F28">
            <v>1223.8977268185117</v>
          </cell>
          <cell r="G28">
            <v>1235.953452838461</v>
          </cell>
          <cell r="H28">
            <v>1235.591781057854</v>
          </cell>
          <cell r="I28">
            <v>1235.6026312112735</v>
          </cell>
          <cell r="J28">
            <v>1235.6023057066704</v>
          </cell>
          <cell r="K28">
            <v>6166.647897632771</v>
          </cell>
        </row>
        <row r="29">
          <cell r="B29">
            <v>42422.346154767205</v>
          </cell>
          <cell r="G29">
            <v>1235.953452838461</v>
          </cell>
          <cell r="H29">
            <v>1235.591781057854</v>
          </cell>
          <cell r="I29">
            <v>1235.6026312112735</v>
          </cell>
          <cell r="J29">
            <v>1235.6023057066704</v>
          </cell>
          <cell r="K29">
            <v>4942.750170814259</v>
          </cell>
        </row>
        <row r="30">
          <cell r="B30">
            <v>42422.346154767205</v>
          </cell>
          <cell r="H30">
            <v>1235.591781057854</v>
          </cell>
          <cell r="I30">
            <v>1235.6026312112735</v>
          </cell>
          <cell r="J30">
            <v>1235.6023057066704</v>
          </cell>
          <cell r="K30">
            <v>3706.796717975798</v>
          </cell>
        </row>
        <row r="31">
          <cell r="B31">
            <v>42422.346154767205</v>
          </cell>
          <cell r="I31">
            <v>1235.6026312112735</v>
          </cell>
          <cell r="J31">
            <v>1235.6023057066704</v>
          </cell>
          <cell r="K31">
            <v>2471.204936917944</v>
          </cell>
        </row>
        <row r="32">
          <cell r="B32">
            <v>42422.346154767205</v>
          </cell>
          <cell r="J32">
            <v>1235.6023057066704</v>
          </cell>
          <cell r="K32">
            <v>1235.6023057066704</v>
          </cell>
        </row>
        <row r="33">
          <cell r="B33">
            <v>254534.07692860323</v>
          </cell>
          <cell r="K33">
            <v>38084.901059952455</v>
          </cell>
        </row>
      </sheetData>
      <sheetData sheetId="6">
        <row r="10">
          <cell r="B10">
            <v>36186</v>
          </cell>
          <cell r="C10">
            <v>41256</v>
          </cell>
          <cell r="D10">
            <v>31636</v>
          </cell>
          <cell r="E10">
            <v>35236.92</v>
          </cell>
          <cell r="F10">
            <v>35128.8924</v>
          </cell>
          <cell r="G10">
            <v>35132.133228</v>
          </cell>
          <cell r="H10">
            <v>35132.03600316</v>
          </cell>
          <cell r="I10">
            <v>35132.0389199052</v>
          </cell>
          <cell r="J10">
            <v>34956.37863780332</v>
          </cell>
        </row>
        <row r="11">
          <cell r="B11">
            <v>4154.1528</v>
          </cell>
          <cell r="C11">
            <v>2285.5824</v>
          </cell>
          <cell r="D11">
            <v>3521.0868000000005</v>
          </cell>
          <cell r="E11">
            <v>4048.520196</v>
          </cell>
          <cell r="F11">
            <v>4032.69719412</v>
          </cell>
          <cell r="G11">
            <v>4033.1718841764</v>
          </cell>
          <cell r="H11">
            <v>4033.157643474708</v>
          </cell>
          <cell r="I11">
            <v>4033.1580706957584</v>
          </cell>
          <cell r="J11">
            <v>4012.9922675256485</v>
          </cell>
        </row>
        <row r="12">
          <cell r="B12">
            <v>40340.152799999996</v>
          </cell>
          <cell r="C12">
            <v>43541.5824</v>
          </cell>
          <cell r="D12">
            <v>35157.0868</v>
          </cell>
          <cell r="E12">
            <v>39285.440195999996</v>
          </cell>
          <cell r="F12">
            <v>39161.58959412</v>
          </cell>
          <cell r="G12">
            <v>39165.3051121764</v>
          </cell>
          <cell r="H12">
            <v>39165.19364663471</v>
          </cell>
          <cell r="I12">
            <v>39165.19699060096</v>
          </cell>
          <cell r="J12">
            <v>38969.370905328964</v>
          </cell>
        </row>
        <row r="13">
          <cell r="B13">
            <v>40340.152799999996</v>
          </cell>
          <cell r="E13">
            <v>1054.7126040000003</v>
          </cell>
          <cell r="F13">
            <v>1178.5632058799965</v>
          </cell>
          <cell r="G13">
            <v>1174.847687823596</v>
          </cell>
          <cell r="H13">
            <v>1174.9591533652856</v>
          </cell>
          <cell r="I13">
            <v>1174.9558093990345</v>
          </cell>
          <cell r="J13">
            <v>1370.7818946710322</v>
          </cell>
          <cell r="K13">
            <v>7128.820355138945</v>
          </cell>
        </row>
        <row r="14">
          <cell r="B14">
            <v>40340.152799999996</v>
          </cell>
          <cell r="F14">
            <v>1178.5632058799965</v>
          </cell>
          <cell r="G14">
            <v>1174.847687823596</v>
          </cell>
          <cell r="H14">
            <v>1174.9591533652856</v>
          </cell>
          <cell r="I14">
            <v>1174.9558093990345</v>
          </cell>
          <cell r="J14">
            <v>1370.7818946710322</v>
          </cell>
          <cell r="K14">
            <v>6074.107751138945</v>
          </cell>
        </row>
        <row r="15">
          <cell r="B15">
            <v>40340.152799999996</v>
          </cell>
          <cell r="G15">
            <v>1174.847687823596</v>
          </cell>
          <cell r="H15">
            <v>1174.9591533652856</v>
          </cell>
          <cell r="I15">
            <v>1174.9558093990345</v>
          </cell>
          <cell r="J15">
            <v>1370.7818946710322</v>
          </cell>
          <cell r="K15">
            <v>4895.544545258948</v>
          </cell>
        </row>
        <row r="16">
          <cell r="B16">
            <v>40340.152799999996</v>
          </cell>
          <cell r="H16">
            <v>1174.9591533652856</v>
          </cell>
          <cell r="I16">
            <v>1174.9558093990345</v>
          </cell>
          <cell r="J16">
            <v>1370.7818946710322</v>
          </cell>
          <cell r="K16">
            <v>3720.6968574353523</v>
          </cell>
        </row>
        <row r="17">
          <cell r="B17">
            <v>40340.152799999996</v>
          </cell>
          <cell r="I17">
            <v>1174.9558093990345</v>
          </cell>
          <cell r="J17">
            <v>1370.7818946710322</v>
          </cell>
          <cell r="K17">
            <v>2545.7377040700667</v>
          </cell>
        </row>
        <row r="18">
          <cell r="B18">
            <v>40340.152799999996</v>
          </cell>
          <cell r="J18">
            <v>1370.7818946710322</v>
          </cell>
          <cell r="K18">
            <v>1370.7818946710322</v>
          </cell>
        </row>
        <row r="19">
          <cell r="B19">
            <v>242040.91679999995</v>
          </cell>
          <cell r="K19">
            <v>25735.68910771329</v>
          </cell>
        </row>
        <row r="22">
          <cell r="B22">
            <v>27498465.119999997</v>
          </cell>
          <cell r="C22">
            <v>36754970.4</v>
          </cell>
          <cell r="D22">
            <v>33821414.879999995</v>
          </cell>
          <cell r="E22">
            <v>26483822.673599996</v>
          </cell>
          <cell r="F22">
            <v>26703950.439791996</v>
          </cell>
          <cell r="G22">
            <v>26697346.606806237</v>
          </cell>
          <cell r="H22">
            <v>26697544.72179581</v>
          </cell>
          <cell r="I22">
            <v>26697538.77834612</v>
          </cell>
          <cell r="J22">
            <v>26564051.262757882</v>
          </cell>
        </row>
        <row r="23">
          <cell r="B23">
            <v>4212310.9392</v>
          </cell>
          <cell r="C23">
            <v>2555281.1232</v>
          </cell>
          <cell r="D23">
            <v>4535159.798400001</v>
          </cell>
          <cell r="E23">
            <v>4076256.145248</v>
          </cell>
          <cell r="F23">
            <v>4090023.25484256</v>
          </cell>
          <cell r="G23">
            <v>4089610.241554723</v>
          </cell>
          <cell r="H23">
            <v>4089622.631953358</v>
          </cell>
          <cell r="I23">
            <v>4089622.260241399</v>
          </cell>
          <cell r="J23">
            <v>4069174.160091551</v>
          </cell>
        </row>
        <row r="24">
          <cell r="B24">
            <v>31710776.059199996</v>
          </cell>
          <cell r="C24">
            <v>39310251.5232</v>
          </cell>
          <cell r="D24">
            <v>38356574.678399995</v>
          </cell>
          <cell r="E24">
            <v>30560078.818847995</v>
          </cell>
          <cell r="F24">
            <v>30793973.694634557</v>
          </cell>
          <cell r="G24">
            <v>30786956.84836096</v>
          </cell>
          <cell r="H24">
            <v>30787167.353749167</v>
          </cell>
          <cell r="I24">
            <v>30787161.03858752</v>
          </cell>
          <cell r="J24">
            <v>30633225.42284943</v>
          </cell>
          <cell r="K24">
            <v>184348563.1770296</v>
          </cell>
        </row>
        <row r="25">
          <cell r="B25">
            <v>31710776.059199996</v>
          </cell>
          <cell r="E25">
            <v>1150697.240352001</v>
          </cell>
          <cell r="F25">
            <v>916802.3645654395</v>
          </cell>
          <cell r="G25">
            <v>923819.2108390369</v>
          </cell>
          <cell r="H25">
            <v>923608.7054508291</v>
          </cell>
          <cell r="I25">
            <v>923615.0206124745</v>
          </cell>
          <cell r="J25">
            <v>1077550.6363505647</v>
          </cell>
          <cell r="K25">
            <v>5916093.178170346</v>
          </cell>
        </row>
        <row r="26">
          <cell r="B26">
            <v>31710776.059199996</v>
          </cell>
          <cell r="F26">
            <v>916802.3645654395</v>
          </cell>
          <cell r="G26">
            <v>923819.2108390369</v>
          </cell>
          <cell r="H26">
            <v>923608.7054508291</v>
          </cell>
          <cell r="I26">
            <v>923615.0206124745</v>
          </cell>
          <cell r="J26">
            <v>1077550.6363505647</v>
          </cell>
          <cell r="K26">
            <v>4765395.937818345</v>
          </cell>
        </row>
        <row r="27">
          <cell r="B27">
            <v>31710776.059199996</v>
          </cell>
          <cell r="G27">
            <v>923819.2108390369</v>
          </cell>
          <cell r="H27">
            <v>923608.7054508291</v>
          </cell>
          <cell r="I27">
            <v>923615.0206124745</v>
          </cell>
          <cell r="J27">
            <v>1077550.6363505647</v>
          </cell>
          <cell r="K27">
            <v>3848593.573252905</v>
          </cell>
        </row>
        <row r="28">
          <cell r="B28">
            <v>31710776.059199996</v>
          </cell>
          <cell r="H28">
            <v>923608.7054508291</v>
          </cell>
          <cell r="I28">
            <v>923615.0206124745</v>
          </cell>
          <cell r="J28">
            <v>1077550.6363505647</v>
          </cell>
          <cell r="K28">
            <v>2924774.3624138683</v>
          </cell>
        </row>
        <row r="29">
          <cell r="B29">
            <v>31710776.059199996</v>
          </cell>
          <cell r="I29">
            <v>923615.0206124745</v>
          </cell>
          <cell r="J29">
            <v>1077550.6363505647</v>
          </cell>
          <cell r="K29">
            <v>2001165.6569630392</v>
          </cell>
        </row>
        <row r="30">
          <cell r="B30">
            <v>31710776.059199996</v>
          </cell>
          <cell r="J30">
            <v>1077550.6363505647</v>
          </cell>
          <cell r="K30">
            <v>1077550.6363505647</v>
          </cell>
        </row>
        <row r="31">
          <cell r="K31">
            <v>20533573.344969068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дикаторы"/>
      <sheetName val="Расчет"/>
      <sheetName val="ТЭР общ"/>
      <sheetName val="ТЭР Газ"/>
      <sheetName val="ТЭР ЭЭ"/>
      <sheetName val="ТЭР В"/>
      <sheetName val="ТЭР ТЭ"/>
      <sheetName val="Лист2"/>
    </sheetNames>
    <sheetDataSet>
      <sheetData sheetId="4">
        <row r="29">
          <cell r="B29">
            <v>129290.352</v>
          </cell>
          <cell r="C29">
            <v>156152.208</v>
          </cell>
          <cell r="D29">
            <v>196562.09</v>
          </cell>
          <cell r="E29">
            <v>123393.4893</v>
          </cell>
          <cell r="F29">
            <v>125588.547321</v>
          </cell>
          <cell r="G29">
            <v>125522.69558037</v>
          </cell>
          <cell r="H29">
            <v>125524.6711325889</v>
          </cell>
          <cell r="I29">
            <v>125524.61186602233</v>
          </cell>
          <cell r="J29">
            <v>125524.61364401932</v>
          </cell>
        </row>
        <row r="30">
          <cell r="B30">
            <v>1680.1732377110152</v>
          </cell>
          <cell r="C30">
            <v>1809.1969365314349</v>
          </cell>
          <cell r="D30">
            <v>2277.210897993444</v>
          </cell>
          <cell r="E30">
            <v>1611.856910771212</v>
          </cell>
          <cell r="F30">
            <v>1631.8175303878788</v>
          </cell>
          <cell r="G30">
            <v>1631.2187117993788</v>
          </cell>
          <cell r="H30">
            <v>1631.2366763570337</v>
          </cell>
          <cell r="I30">
            <v>1631.2361374203042</v>
          </cell>
          <cell r="J30">
            <v>1631.236153588406</v>
          </cell>
        </row>
        <row r="31">
          <cell r="B31">
            <v>130970.52523771102</v>
          </cell>
          <cell r="C31">
            <v>157961.40493653144</v>
          </cell>
          <cell r="D31">
            <v>198839.30089799344</v>
          </cell>
          <cell r="E31">
            <v>125005.34621077121</v>
          </cell>
          <cell r="F31">
            <v>127220.36485138789</v>
          </cell>
          <cell r="G31">
            <v>127153.91429216937</v>
          </cell>
          <cell r="H31">
            <v>127155.90780894594</v>
          </cell>
          <cell r="I31">
            <v>127155.84800344263</v>
          </cell>
          <cell r="J31">
            <v>127155.84979760773</v>
          </cell>
        </row>
        <row r="32">
          <cell r="B32">
            <v>130970.52523771102</v>
          </cell>
          <cell r="E32">
            <v>73833.95468722223</v>
          </cell>
          <cell r="F32">
            <v>3750.1603863231285</v>
          </cell>
          <cell r="G32">
            <v>3816.6109455416445</v>
          </cell>
          <cell r="H32">
            <v>3814.6174287650792</v>
          </cell>
          <cell r="I32">
            <v>3814.6772342683835</v>
          </cell>
          <cell r="J32">
            <v>3814.6754401032813</v>
          </cell>
        </row>
        <row r="33">
          <cell r="B33">
            <v>130970.52523771102</v>
          </cell>
          <cell r="F33">
            <v>3750.1603863231285</v>
          </cell>
          <cell r="G33">
            <v>3816.6109455416445</v>
          </cell>
          <cell r="H33">
            <v>3814.6174287650792</v>
          </cell>
          <cell r="I33">
            <v>3814.6772342683835</v>
          </cell>
          <cell r="J33">
            <v>3814.6754401032813</v>
          </cell>
        </row>
        <row r="34">
          <cell r="B34">
            <v>130970.52523771102</v>
          </cell>
          <cell r="G34">
            <v>3816.6109455416445</v>
          </cell>
          <cell r="H34">
            <v>3814.6174287650792</v>
          </cell>
          <cell r="I34">
            <v>3814.6772342683835</v>
          </cell>
          <cell r="J34">
            <v>3814.6754401032813</v>
          </cell>
        </row>
        <row r="35">
          <cell r="B35">
            <v>130970.52523771102</v>
          </cell>
          <cell r="H35">
            <v>3814.6174287650792</v>
          </cell>
          <cell r="I35">
            <v>3814.6772342683835</v>
          </cell>
          <cell r="J35">
            <v>3814.6754401032813</v>
          </cell>
        </row>
        <row r="36">
          <cell r="B36">
            <v>130970.52523771102</v>
          </cell>
          <cell r="I36">
            <v>3814.6772342683835</v>
          </cell>
          <cell r="J36">
            <v>3814.6754401032813</v>
          </cell>
        </row>
        <row r="37">
          <cell r="B37">
            <v>130970.52523771102</v>
          </cell>
          <cell r="J37">
            <v>3814.6754401032813</v>
          </cell>
        </row>
        <row r="38">
          <cell r="B38">
            <v>130970.52523771102</v>
          </cell>
        </row>
        <row r="39">
          <cell r="B39">
            <v>130970.52523771102</v>
          </cell>
        </row>
        <row r="40">
          <cell r="B40">
            <v>130970.52523771102</v>
          </cell>
        </row>
        <row r="41">
          <cell r="B41">
            <v>130970.52523771102</v>
          </cell>
        </row>
        <row r="42">
          <cell r="B42">
            <v>130970.52523771102</v>
          </cell>
        </row>
        <row r="43">
          <cell r="B43">
            <v>1440675.777614821</v>
          </cell>
          <cell r="D43">
            <v>0</v>
          </cell>
          <cell r="P43">
            <v>320557.2623051647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nsultant.ru/online/base/?req=doc;base=LAW;n=103618;dst=538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4"/>
  <sheetViews>
    <sheetView view="pageBreakPreview" zoomScale="60" workbookViewId="0" topLeftCell="A112">
      <selection activeCell="Z12" sqref="Z12:Z14"/>
    </sheetView>
  </sheetViews>
  <sheetFormatPr defaultColWidth="9.00390625" defaultRowHeight="12.75"/>
  <cols>
    <col min="2" max="2" width="29.75390625" style="0" customWidth="1"/>
    <col min="12" max="12" width="12.25390625" style="0" customWidth="1"/>
    <col min="13" max="13" width="10.75390625" style="0" customWidth="1"/>
    <col min="14" max="14" width="15.375" style="0" customWidth="1"/>
  </cols>
  <sheetData>
    <row r="1" spans="1:14" ht="18.75">
      <c r="A1" s="1"/>
      <c r="B1" s="1"/>
      <c r="C1" s="1"/>
      <c r="D1" s="2" t="s">
        <v>0</v>
      </c>
      <c r="E1" s="1"/>
      <c r="F1" s="1"/>
      <c r="G1" s="1"/>
      <c r="H1" s="1"/>
      <c r="I1" s="1"/>
      <c r="J1" s="1"/>
      <c r="K1" s="1"/>
      <c r="L1" s="1"/>
      <c r="M1" s="3"/>
      <c r="N1" s="1"/>
    </row>
    <row r="2" spans="1:14" ht="12.75">
      <c r="A2" s="1"/>
      <c r="B2" s="1"/>
      <c r="C2" s="1"/>
      <c r="D2" s="1"/>
      <c r="E2" s="1"/>
      <c r="F2" s="1"/>
      <c r="G2" s="1"/>
      <c r="H2" s="1"/>
      <c r="I2" s="1"/>
      <c r="J2" s="1"/>
      <c r="K2" s="1" t="s">
        <v>1</v>
      </c>
      <c r="L2" s="1"/>
      <c r="M2" s="1"/>
      <c r="N2" s="1"/>
    </row>
    <row r="3" spans="1:14" ht="15.75">
      <c r="A3" s="49" t="s">
        <v>2</v>
      </c>
      <c r="B3" s="49" t="s">
        <v>3</v>
      </c>
      <c r="C3" s="49" t="s">
        <v>4</v>
      </c>
      <c r="D3" s="49" t="s">
        <v>5</v>
      </c>
      <c r="E3" s="49" t="s">
        <v>6</v>
      </c>
      <c r="F3" s="49"/>
      <c r="G3" s="49"/>
      <c r="H3" s="49"/>
      <c r="I3" s="49"/>
      <c r="J3" s="49"/>
      <c r="K3" s="49"/>
      <c r="L3" s="49"/>
      <c r="M3" s="49"/>
      <c r="N3" s="49" t="s">
        <v>7</v>
      </c>
    </row>
    <row r="4" spans="1:14" ht="15.75">
      <c r="A4" s="49"/>
      <c r="B4" s="49"/>
      <c r="C4" s="49"/>
      <c r="D4" s="49"/>
      <c r="E4" s="4">
        <v>2007</v>
      </c>
      <c r="F4" s="4">
        <v>2008</v>
      </c>
      <c r="G4" s="4">
        <v>2009</v>
      </c>
      <c r="H4" s="5">
        <v>2010</v>
      </c>
      <c r="I4" s="5">
        <v>2011</v>
      </c>
      <c r="J4" s="5">
        <v>2012</v>
      </c>
      <c r="K4" s="5">
        <v>2013</v>
      </c>
      <c r="L4" s="5">
        <v>2014</v>
      </c>
      <c r="M4" s="6">
        <v>2015</v>
      </c>
      <c r="N4" s="49"/>
    </row>
    <row r="5" spans="1:14" ht="15.75">
      <c r="A5" s="7">
        <v>1</v>
      </c>
      <c r="B5" s="7">
        <v>2</v>
      </c>
      <c r="C5" s="7">
        <v>3</v>
      </c>
      <c r="D5" s="7">
        <v>4</v>
      </c>
      <c r="E5" s="7">
        <v>5</v>
      </c>
      <c r="F5" s="7">
        <v>6</v>
      </c>
      <c r="G5" s="7">
        <v>7</v>
      </c>
      <c r="H5" s="8">
        <v>8</v>
      </c>
      <c r="I5" s="8">
        <v>9</v>
      </c>
      <c r="J5" s="8">
        <v>10</v>
      </c>
      <c r="K5" s="8">
        <v>11</v>
      </c>
      <c r="L5" s="8">
        <v>12</v>
      </c>
      <c r="M5" s="9">
        <v>13</v>
      </c>
      <c r="N5" s="7">
        <v>19</v>
      </c>
    </row>
    <row r="6" spans="1:14" ht="15.75">
      <c r="A6" s="49" t="s">
        <v>8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</row>
    <row r="7" spans="1:14" ht="150">
      <c r="A7" s="10" t="s">
        <v>9</v>
      </c>
      <c r="B7" s="10" t="s">
        <v>10</v>
      </c>
      <c r="C7" s="10" t="s">
        <v>11</v>
      </c>
      <c r="D7" s="11" t="s">
        <v>12</v>
      </c>
      <c r="E7" s="12">
        <f>'[1].цел.показ. (Автосохрдо 2015г.).xls].цел.показ. (Автосохрдо 2015г.).xls]Индикаторы'!D9/'[1].цел.показ. (Автосохрдо 2015г.).xls].цел.показ. (Автосохрдо 2015г.).xls]Индикаторы'!D8</f>
        <v>44.41875197674418</v>
      </c>
      <c r="F7" s="13">
        <f>'[1].цел.показ. (Автосохрдо 2015г.).xls].цел.показ. (Автосохрдо 2015г.).xls]Индикаторы'!E9/'[1].цел.показ. (Автосохрдо 2015г.).xls].цел.показ. (Автосохрдо 2015г.).xls]Индикаторы'!E8</f>
        <v>45.42631662790697</v>
      </c>
      <c r="G7" s="13">
        <f>'[1].цел.показ. (Автосохрдо 2015г.).xls].цел.показ. (Автосохрдо 2015г.).xls]Индикаторы'!F9/'[1].цел.показ. (Автосохрдо 2015г.).xls].цел.показ. (Автосохрдо 2015г.).xls]Индикаторы'!F8</f>
        <v>37.8357397</v>
      </c>
      <c r="H7" s="13">
        <f>'[1].цел.показ. (Автосохрдо 2015г.).xls].цел.показ. (Автосохрдо 2015г.).xls]Индикаторы'!G9/'[1].цел.показ. (Автосохрдо 2015г.).xls].цел.показ. (Автосохрдо 2015г.).xls]Индикаторы'!G8</f>
        <v>35.300051913333334</v>
      </c>
      <c r="I7" s="13">
        <f>'[1].цел.показ. (Автосохрдо 2015г.).xls].цел.показ. (Автосохрдо 2015г.).xls]Индикаторы'!H9/'[1].цел.показ. (Автосохрдо 2015г.).xls].цел.показ. (Автосохрдо 2015г.).xls]Индикаторы'!H8</f>
        <v>33.640068085922906</v>
      </c>
      <c r="J7" s="13">
        <f>'[1].цел.показ. (Автосохрдо 2015г.).xls].цел.показ. (Автосохрдо 2015г.).xls]Индикаторы'!I9/'[1].цел.показ. (Автосохрдо 2015г.).xls].цел.показ. (Автосохрдо 2015г.).xls]Индикаторы'!I8</f>
        <v>32.037560909671186</v>
      </c>
      <c r="K7" s="13">
        <f>'[1].цел.показ. (Автосохрдо 2015г.).xls].цел.показ. (Автосохрдо 2015г.).xls]Индикаторы'!J9/'[1].цел.показ. (Автосохрдо 2015г.).xls].цел.показ. (Автосохрдо 2015г.).xls]Индикаторы'!J8</f>
        <v>30.511979890319978</v>
      </c>
      <c r="L7" s="13">
        <f>'[1].цел.показ. (Автосохрдо 2015г.).xls].цел.показ. (Автосохрдо 2015г.).xls]Индикаторы'!K9/'[1].цел.показ. (Автосохрдо 2015г.).xls].цел.показ. (Автосохрдо 2015г.).xls]Индикаторы'!K8</f>
        <v>29.913705271317486</v>
      </c>
      <c r="M7" s="13">
        <f>'[1].цел.показ. (Автосохрдо 2015г.).xls].цел.показ. (Автосохрдо 2015г.).xls]Индикаторы'!L9/'[1].цел.показ. (Автосохрдо 2015г.).xls].цел.показ. (Автосохрдо 2015г.).xls]Индикаторы'!L8</f>
        <v>29.469442336699096</v>
      </c>
      <c r="N7" s="10" t="s">
        <v>13</v>
      </c>
    </row>
    <row r="8" spans="1:14" ht="15">
      <c r="A8" s="50" t="s">
        <v>14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1"/>
    </row>
    <row r="9" spans="1:14" ht="120">
      <c r="A9" s="10" t="s">
        <v>15</v>
      </c>
      <c r="B9" s="10" t="s">
        <v>16</v>
      </c>
      <c r="C9" s="11" t="s">
        <v>17</v>
      </c>
      <c r="D9" s="11" t="s">
        <v>18</v>
      </c>
      <c r="E9" s="13">
        <f>'[1].цел.показ. (Автосохрдо 2015г.).xls].цел.показ. (Автосохрдо 2015г.).xls]Индикаторы'!D14/'[1].цел.показ. (Автосохрдо 2015г.).xls].цел.показ. (Автосохрдо 2015г.).xls]Индикаторы'!D10*100</f>
        <v>86.55453360053907</v>
      </c>
      <c r="F9" s="13">
        <f>'[1].цел.показ. (Автосохрдо 2015г.).xls].цел.показ. (Автосохрдо 2015г.).xls]Индикаторы'!E14/'[1].цел.показ. (Автосохрдо 2015г.).xls].цел.показ. (Автосохрдо 2015г.).xls]Индикаторы'!E10*100</f>
        <v>88.0036966994977</v>
      </c>
      <c r="G9" s="13">
        <f>'[1].цел.показ. (Автосохрдо 2015г.).xls].цел.показ. (Автосохрдо 2015г.).xls]Индикаторы'!F14/'[1].цел.показ. (Автосохрдо 2015г.).xls].цел.показ. (Автосохрдо 2015г.).xls]Индикаторы'!F10*100</f>
        <v>88.0039583314926</v>
      </c>
      <c r="H9" s="13">
        <f>'[1].цел.показ. (Автосохрдо 2015г.).xls].цел.показ. (Автосохрдо 2015г.).xls]Индикаторы'!G14/'[1].цел.показ. (Автосохрдо 2015г.).xls].цел.показ. (Автосохрдо 2015г.).xls]Индикаторы'!G10*100</f>
        <v>97</v>
      </c>
      <c r="I9" s="13">
        <f>'[1].цел.показ. (Автосохрдо 2015г.).xls].цел.показ. (Автосохрдо 2015г.).xls]Индикаторы'!H14/'[1].цел.показ. (Автосохрдо 2015г.).xls].цел.показ. (Автосохрдо 2015г.).xls]Индикаторы'!H10*100</f>
        <v>97</v>
      </c>
      <c r="J9" s="13">
        <f>'[1].цел.показ. (Автосохрдо 2015г.).xls].цел.показ. (Автосохрдо 2015г.).xls]Индикаторы'!I14/'[1].цел.показ. (Автосохрдо 2015г.).xls].цел.показ. (Автосохрдо 2015г.).xls]Индикаторы'!I10*100</f>
        <v>100</v>
      </c>
      <c r="K9" s="13">
        <f>'[1].цел.показ. (Автосохрдо 2015г.).xls].цел.показ. (Автосохрдо 2015г.).xls]Индикаторы'!J14/'[1].цел.показ. (Автосохрдо 2015г.).xls].цел.показ. (Автосохрдо 2015г.).xls]Индикаторы'!J10*100</f>
        <v>100</v>
      </c>
      <c r="L9" s="13">
        <f>'[1].цел.показ. (Автосохрдо 2015г.).xls].цел.показ. (Автосохрдо 2015г.).xls]Индикаторы'!K14/'[1].цел.показ. (Автосохрдо 2015г.).xls].цел.показ. (Автосохрдо 2015г.).xls]Индикаторы'!K10*100</f>
        <v>100</v>
      </c>
      <c r="M9" s="13">
        <f>'[1].цел.показ. (Автосохрдо 2015г.).xls].цел.показ. (Автосохрдо 2015г.).xls]Индикаторы'!L14/'[1].цел.показ. (Автосохрдо 2015г.).xls].цел.показ. (Автосохрдо 2015г.).xls]Индикаторы'!L10*100</f>
        <v>100</v>
      </c>
      <c r="N9" s="10"/>
    </row>
    <row r="10" spans="1:14" ht="120">
      <c r="A10" s="10" t="s">
        <v>19</v>
      </c>
      <c r="B10" s="10" t="s">
        <v>20</v>
      </c>
      <c r="C10" s="11" t="s">
        <v>17</v>
      </c>
      <c r="D10" s="11" t="s">
        <v>21</v>
      </c>
      <c r="E10" s="14">
        <f>'[1].цел.показ. (Автосохрдо 2015г.).xls].цел.показ. (Автосохрдо 2015г.).xls]Индикаторы'!D15/'[1].цел.показ. (Автосохрдо 2015г.).xls].цел.показ. (Автосохрдо 2015г.).xls]Индикаторы'!D11*100</f>
        <v>89.70218873340511</v>
      </c>
      <c r="F10" s="14">
        <f>'[1].цел.показ. (Автосохрдо 2015г.).xls].цел.показ. (Автосохрдо 2015г.).xls]Индикаторы'!E15/'[1].цел.показ. (Автосохрдо 2015г.).xls].цел.показ. (Автосохрдо 2015г.).xls]Индикаторы'!E11*100</f>
        <v>94.75080538184575</v>
      </c>
      <c r="G10" s="14">
        <f>'[1].цел.показ. (Автосохрдо 2015г.).xls].цел.показ. (Автосохрдо 2015г.).xls]Индикаторы'!F15/'[1].цел.показ. (Автосохрдо 2015г.).xls].цел.показ. (Автосохрдо 2015г.).xls]Индикаторы'!F11*100</f>
        <v>89.98470260055791</v>
      </c>
      <c r="H10" s="14">
        <f>'[1].цел.показ. (Автосохрдо 2015г.).xls].цел.показ. (Автосохрдо 2015г.).xls]Индикаторы'!G15/'[1].цел.показ. (Автосохрдо 2015г.).xls].цел.показ. (Автосохрдо 2015г.).xls]Индикаторы'!G11*100</f>
        <v>35</v>
      </c>
      <c r="I10" s="14">
        <f>'[1].цел.показ. (Автосохрдо 2015г.).xls].цел.показ. (Автосохрдо 2015г.).xls]Индикаторы'!H15/'[1].цел.показ. (Автосохрдо 2015г.).xls].цел.показ. (Автосохрдо 2015г.).xls]Индикаторы'!H11*100</f>
        <v>85</v>
      </c>
      <c r="J10" s="14">
        <f>'[1].цел.показ. (Автосохрдо 2015г.).xls].цел.показ. (Автосохрдо 2015г.).xls]Индикаторы'!I15/'[1].цел.показ. (Автосохрдо 2015г.).xls].цел.показ. (Автосохрдо 2015г.).xls]Индикаторы'!I11*100</f>
        <v>100</v>
      </c>
      <c r="K10" s="14">
        <f>'[1].цел.показ. (Автосохрдо 2015г.).xls].цел.показ. (Автосохрдо 2015г.).xls]Индикаторы'!J15/'[1].цел.показ. (Автосохрдо 2015г.).xls].цел.показ. (Автосохрдо 2015г.).xls]Индикаторы'!J11*100</f>
        <v>100</v>
      </c>
      <c r="L10" s="14">
        <f>'[1].цел.показ. (Автосохрдо 2015г.).xls].цел.показ. (Автосохрдо 2015г.).xls]Индикаторы'!K15/'[1].цел.показ. (Автосохрдо 2015г.).xls].цел.показ. (Автосохрдо 2015г.).xls]Индикаторы'!K11*100</f>
        <v>100</v>
      </c>
      <c r="M10" s="14">
        <f>'[1].цел.показ. (Автосохрдо 2015г.).xls].цел.показ. (Автосохрдо 2015г.).xls]Индикаторы'!L15/'[1].цел.показ. (Автосохрдо 2015г.).xls].цел.показ. (Автосохрдо 2015г.).xls]Индикаторы'!L11*100</f>
        <v>100</v>
      </c>
      <c r="N10" s="10"/>
    </row>
    <row r="11" spans="1:14" ht="120">
      <c r="A11" s="10" t="s">
        <v>22</v>
      </c>
      <c r="B11" s="10" t="s">
        <v>23</v>
      </c>
      <c r="C11" s="11" t="s">
        <v>17</v>
      </c>
      <c r="D11" s="11" t="s">
        <v>24</v>
      </c>
      <c r="E11" s="14">
        <f>'[1].цел.показ. (Автосохрдо 2015г.).xls].цел.показ. (Автосохрдо 2015г.).xls]Индикаторы'!D16/'[1].цел.показ. (Автосохрдо 2015г.).xls].цел.показ. (Автосохрдо 2015г.).xls]Индикаторы'!D12*100</f>
        <v>31.092962524345268</v>
      </c>
      <c r="F11" s="14">
        <f>'[1].цел.показ. (Автосохрдо 2015г.).xls].цел.показ. (Автосохрдо 2015г.).xls]Индикаторы'!E16/'[1].цел.показ. (Автосохрдо 2015г.).xls].цел.показ. (Автосохрдо 2015г.).xls]Индикаторы'!E12*100</f>
        <v>33.76786433287513</v>
      </c>
      <c r="G11" s="14">
        <f>'[1].цел.показ. (Автосохрдо 2015г.).xls].цел.показ. (Автосохрдо 2015г.).xls]Индикаторы'!F16/'[1].цел.показ. (Автосохрдо 2015г.).xls].цел.показ. (Автосохрдо 2015г.).xls]Индикаторы'!F12*100</f>
        <v>40.727293461167584</v>
      </c>
      <c r="H11" s="14">
        <f>'[1].цел.показ. (Автосохрдо 2015г.).xls].цел.показ. (Автосохрдо 2015г.).xls]Индикаторы'!G16/'[1].цел.показ. (Автосохрдо 2015г.).xls].цел.показ. (Автосохрдо 2015г.).xls]Индикаторы'!G12*100</f>
        <v>40.27144291240826</v>
      </c>
      <c r="I11" s="14">
        <f>'[1].цел.показ. (Автосохрдо 2015г.).xls].цел.показ. (Автосохрдо 2015г.).xls]Индикаторы'!H16/'[1].цел.показ. (Автосохрдо 2015г.).xls].цел.показ. (Автосохрдо 2015г.).xls]Индикаторы'!H12*100</f>
        <v>39.870169552277126</v>
      </c>
      <c r="J11" s="14">
        <f>'[1].цел.показ. (Автосохрдо 2015г.).xls].цел.показ. (Автосохрдо 2015г.).xls]Индикаторы'!I16/'[1].цел.показ. (Автосохрдо 2015г.).xls].цел.показ. (Автосохрдо 2015г.).xls]Индикаторы'!I12*100</f>
        <v>100</v>
      </c>
      <c r="K11" s="14">
        <f>'[1].цел.показ. (Автосохрдо 2015г.).xls].цел.показ. (Автосохрдо 2015г.).xls]Индикаторы'!J16/'[1].цел.показ. (Автосохрдо 2015г.).xls].цел.показ. (Автосохрдо 2015г.).xls]Индикаторы'!J12*100</f>
        <v>100</v>
      </c>
      <c r="L11" s="14">
        <f>'[1].цел.показ. (Автосохрдо 2015г.).xls].цел.показ. (Автосохрдо 2015г.).xls]Индикаторы'!K16/'[1].цел.показ. (Автосохрдо 2015г.).xls].цел.показ. (Автосохрдо 2015г.).xls]Индикаторы'!K12*100</f>
        <v>100</v>
      </c>
      <c r="M11" s="14">
        <f>'[1].цел.показ. (Автосохрдо 2015г.).xls].цел.показ. (Автосохрдо 2015г.).xls]Индикаторы'!L16/'[1].цел.показ. (Автосохрдо 2015г.).xls].цел.показ. (Автосохрдо 2015г.).xls]Индикаторы'!L12*100</f>
        <v>100</v>
      </c>
      <c r="N11" s="10"/>
    </row>
    <row r="12" spans="1:14" ht="135">
      <c r="A12" s="10" t="s">
        <v>25</v>
      </c>
      <c r="B12" s="10" t="s">
        <v>26</v>
      </c>
      <c r="C12" s="11" t="s">
        <v>17</v>
      </c>
      <c r="D12" s="11" t="s">
        <v>27</v>
      </c>
      <c r="E12" s="13">
        <f>'[1].цел.показ. (Автосохрдо 2015г.).xls].цел.показ. (Автосохрдо 2015г.).xls]Индикаторы'!D17/'[1].цел.показ. (Автосохрдо 2015г.).xls].цел.показ. (Автосохрдо 2015г.).xls]Индикаторы'!D13*100</f>
        <v>90.27100636907929</v>
      </c>
      <c r="F12" s="13">
        <f>'[1].цел.показ. (Автосохрдо 2015г.).xls].цел.показ. (Автосохрдо 2015г.).xls]Индикаторы'!E17/'[1].цел.показ. (Автосохрдо 2015г.).xls].цел.показ. (Автосохрдо 2015г.).xls]Индикаторы'!E13*100</f>
        <v>90.03046107438367</v>
      </c>
      <c r="G12" s="13">
        <f>'[1].цел.показ. (Автосохрдо 2015г.).xls].цел.показ. (Автосохрдо 2015г.).xls]Индикаторы'!F17/'[1].цел.показ. (Автосохрдо 2015г.).xls].цел.показ. (Автосохрдо 2015г.).xls]Индикаторы'!F13*100</f>
        <v>91.1822174947153</v>
      </c>
      <c r="H12" s="13">
        <f>'[1].цел.показ. (Автосохрдо 2015г.).xls].цел.показ. (Автосохрдо 2015г.).xls]Индикаторы'!G17/'[1].цел.показ. (Автосохрдо 2015г.).xls].цел.показ. (Автосохрдо 2015г.).xls]Индикаторы'!G13*100</f>
        <v>97</v>
      </c>
      <c r="I12" s="13">
        <f>'[1].цел.показ. (Автосохрдо 2015г.).xls].цел.показ. (Автосохрдо 2015г.).xls]Индикаторы'!H17/'[1].цел.показ. (Автосохрдо 2015г.).xls].цел.показ. (Автосохрдо 2015г.).xls]Индикаторы'!H13*100</f>
        <v>97.00000000000001</v>
      </c>
      <c r="J12" s="13">
        <f>'[1].цел.показ. (Автосохрдо 2015г.).xls].цел.показ. (Автосохрдо 2015г.).xls]Индикаторы'!I17/'[1].цел.показ. (Автосохрдо 2015г.).xls].цел.показ. (Автосохрдо 2015г.).xls]Индикаторы'!I13*100</f>
        <v>100</v>
      </c>
      <c r="K12" s="13">
        <f>'[1].цел.показ. (Автосохрдо 2015г.).xls].цел.показ. (Автосохрдо 2015г.).xls]Индикаторы'!J17/'[1].цел.показ. (Автосохрдо 2015г.).xls].цел.показ. (Автосохрдо 2015г.).xls]Индикаторы'!J13*100</f>
        <v>100</v>
      </c>
      <c r="L12" s="13">
        <f>'[1].цел.показ. (Автосохрдо 2015г.).xls].цел.показ. (Автосохрдо 2015г.).xls]Индикаторы'!K17/'[1].цел.показ. (Автосохрдо 2015г.).xls].цел.показ. (Автосохрдо 2015г.).xls]Индикаторы'!K13*100</f>
        <v>100</v>
      </c>
      <c r="M12" s="13">
        <f>'[1].цел.показ. (Автосохрдо 2015г.).xls].цел.показ. (Автосохрдо 2015г.).xls]Индикаторы'!L17/'[1].цел.показ. (Автосохрдо 2015г.).xls].цел.показ. (Автосохрдо 2015г.).xls]Индикаторы'!L13*100</f>
        <v>100</v>
      </c>
      <c r="N12" s="10"/>
    </row>
    <row r="13" spans="1:14" ht="120">
      <c r="A13" s="10" t="s">
        <v>28</v>
      </c>
      <c r="B13" s="10" t="s">
        <v>29</v>
      </c>
      <c r="C13" s="11" t="s">
        <v>17</v>
      </c>
      <c r="D13" s="11" t="s">
        <v>30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5">
        <v>0</v>
      </c>
      <c r="N13" s="16"/>
    </row>
    <row r="14" spans="1:14" ht="180">
      <c r="A14" s="10" t="s">
        <v>31</v>
      </c>
      <c r="B14" s="10" t="s">
        <v>32</v>
      </c>
      <c r="C14" s="11" t="s">
        <v>33</v>
      </c>
      <c r="D14" s="11" t="s">
        <v>34</v>
      </c>
      <c r="E14" s="17" t="s">
        <v>35</v>
      </c>
      <c r="F14" s="17">
        <f>'[1].цел.показ. (Автосохрдо 2015г.).xls].цел.показ. (Автосохрдо 2015г.).xls]Индикаторы'!E22-'[1].цел.показ. (Автосохрдо 2015г.).xls].цел.показ. (Автосохрдо 2015г.).xls]Индикаторы'!D22</f>
        <v>0</v>
      </c>
      <c r="G14" s="17">
        <f>'[1].цел.показ. (Автосохрдо 2015г.).xls].цел.показ. (Автосохрдо 2015г.).xls]Индикаторы'!F22-'[1].цел.показ. (Автосохрдо 2015г.).xls].цел.показ. (Автосохрдо 2015г.).xls]Индикаторы'!E22</f>
        <v>0</v>
      </c>
      <c r="H14" s="17">
        <f>'[1].цел.показ. (Автосохрдо 2015г.).xls].цел.показ. (Автосохрдо 2015г.).xls]Индикаторы'!G22-'[1].цел.показ. (Автосохрдо 2015г.).xls].цел.показ. (Автосохрдо 2015г.).xls]Индикаторы'!F22</f>
        <v>0</v>
      </c>
      <c r="I14" s="17">
        <f>'[1].цел.показ. (Автосохрдо 2015г.).xls].цел.показ. (Автосохрдо 2015г.).xls]Индикаторы'!H22-'[1].цел.показ. (Автосохрдо 2015г.).xls].цел.показ. (Автосохрдо 2015г.).xls]Индикаторы'!G22</f>
        <v>0</v>
      </c>
      <c r="J14" s="17">
        <f>'[1].цел.показ. (Автосохрдо 2015г.).xls].цел.показ. (Автосохрдо 2015г.).xls]Индикаторы'!I22-'[1].цел.показ. (Автосохрдо 2015г.).xls].цел.показ. (Автосохрдо 2015г.).xls]Индикаторы'!H22</f>
        <v>0</v>
      </c>
      <c r="K14" s="17">
        <f>'[1].цел.показ. (Автосохрдо 2015г.).xls].цел.показ. (Автосохрдо 2015г.).xls]Индикаторы'!J22-'[1].цел.показ. (Автосохрдо 2015г.).xls].цел.показ. (Автосохрдо 2015г.).xls]Индикаторы'!I22</f>
        <v>0</v>
      </c>
      <c r="L14" s="17">
        <f>'[1].цел.показ. (Автосохрдо 2015г.).xls].цел.показ. (Автосохрдо 2015г.).xls]Индикаторы'!K22-'[1].цел.показ. (Автосохрдо 2015г.).xls].цел.показ. (Автосохрдо 2015г.).xls]Индикаторы'!J22</f>
        <v>0</v>
      </c>
      <c r="M14" s="17">
        <f>'[1].цел.показ. (Автосохрдо 2015г.).xls].цел.показ. (Автосохрдо 2015г.).xls]Индикаторы'!L22-'[1].цел.показ. (Автосохрдо 2015г.).xls].цел.показ. (Автосохрдо 2015г.).xls]Индикаторы'!K22</f>
        <v>0</v>
      </c>
      <c r="N14" s="10" t="s">
        <v>36</v>
      </c>
    </row>
    <row r="15" spans="1:14" ht="120">
      <c r="A15" s="10" t="s">
        <v>37</v>
      </c>
      <c r="B15" s="10" t="s">
        <v>38</v>
      </c>
      <c r="C15" s="11" t="s">
        <v>17</v>
      </c>
      <c r="D15" s="11" t="s">
        <v>39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16"/>
    </row>
    <row r="16" spans="1:14" ht="14.25">
      <c r="A16" s="52" t="s">
        <v>40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4"/>
    </row>
    <row r="17" spans="1:14" ht="120">
      <c r="A17" s="10" t="s">
        <v>41</v>
      </c>
      <c r="B17" s="10" t="s">
        <v>42</v>
      </c>
      <c r="C17" s="11" t="s">
        <v>43</v>
      </c>
      <c r="D17" s="11" t="s">
        <v>44</v>
      </c>
      <c r="E17" s="18" t="s">
        <v>35</v>
      </c>
      <c r="F17" s="19">
        <f>((E7-F7)/E7)*'[1].цел.показ. (Автосохрдо 2015г.).xls].цел.показ. (Автосохрдо 2015г.).xls]Индикаторы'!D10</f>
        <v>-2591.999999999993</v>
      </c>
      <c r="G17" s="19">
        <f>((E7-G7)/E7)*'[1].цел.показ. (Автосохрдо 2015г.).xls].цел.показ. (Автосохрдо 2015г.).xls]Индикаторы'!D10</f>
        <v>16935.059999999998</v>
      </c>
      <c r="H17" s="19">
        <f>((E7-H7)/E7)*'[1].цел.показ. (Автосохрдо 2015г.).xls].цел.показ. (Автосохрдо 2015г.).xls]Индикаторы'!D10</f>
        <v>23458.217333333323</v>
      </c>
      <c r="I17" s="19">
        <f>((E7-I7)/E7)*'[1].цел.показ. (Автосохрдо 2015г.).xls].цел.показ. (Автосохрдо 2015г.).xls]Индикаторы'!D10</f>
        <v>27728.59152290248</v>
      </c>
      <c r="J17" s="19">
        <f>((E7-J7)/E7)*'[1].цел.показ. (Автосохрдо 2015г.).xls].цел.показ. (Автосохрдо 2015г.).xls]Индикаторы'!D10</f>
        <v>31851.104749275433</v>
      </c>
      <c r="K17" s="19">
        <f>((E7-K7)/E7)*'[1].цел.показ. (Автосохрдо 2015г.).xls].цел.показ. (Автосохрдо 2015г.).xls]Индикаторы'!D10</f>
        <v>35775.72238804911</v>
      </c>
      <c r="L17" s="19">
        <f>((E7-L7)/E7)*'[1].цел.показ. (Автосохрдо 2015г.).xls].цел.показ. (Автосохрдо 2015г.).xls]Индикаторы'!D10</f>
        <v>37314.80755808244</v>
      </c>
      <c r="M17" s="19">
        <f>((E7-M7)/E7)*'[1].цел.показ. (Автосохрдо 2015г.).xls].цел.показ. (Автосохрдо 2015г.).xls]Индикаторы'!D10</f>
        <v>38457.691565775574</v>
      </c>
      <c r="N17" s="10" t="s">
        <v>45</v>
      </c>
    </row>
    <row r="18" spans="1:14" ht="60">
      <c r="A18" s="10" t="s">
        <v>46</v>
      </c>
      <c r="B18" s="10" t="s">
        <v>47</v>
      </c>
      <c r="C18" s="11" t="s">
        <v>48</v>
      </c>
      <c r="D18" s="11" t="s">
        <v>49</v>
      </c>
      <c r="E18" s="18" t="s">
        <v>35</v>
      </c>
      <c r="F18" s="19">
        <f>F17*'[1].цел.показ. (Автосохрдо 2015г.).xls].цел.показ. (Автосохрдо 2015г.).xls]Индикаторы'!D18</f>
        <v>-3286.6559999999913</v>
      </c>
      <c r="G18" s="19">
        <f>G17*'[1].цел.показ. (Автосохрдо 2015г.).xls].цел.показ. (Автосохрдо 2015г.).xls]Индикаторы'!D18</f>
        <v>21473.656079999997</v>
      </c>
      <c r="H18" s="19">
        <f>H17*'[1].цел.показ. (Автосохрдо 2015г.).xls].цел.показ. (Автосохрдо 2015г.).xls]Индикаторы'!D18</f>
        <v>29745.019578666655</v>
      </c>
      <c r="I18" s="19">
        <f>I17*'[1].цел.показ. (Автосохрдо 2015г.).xls].цел.показ. (Автосохрдо 2015г.).xls]Индикаторы'!D18</f>
        <v>35159.85405104035</v>
      </c>
      <c r="J18" s="19">
        <f>J17*'[1].цел.показ. (Автосохрдо 2015г.).xls].цел.показ. (Автосохрдо 2015г.).xls]Индикаторы'!D18</f>
        <v>40387.20082208125</v>
      </c>
      <c r="K18" s="19">
        <f>K17*'[1].цел.показ. (Автосохрдо 2015г.).xls].цел.показ. (Автосохрдо 2015г.).xls]Индикаторы'!D18</f>
        <v>45363.615988046266</v>
      </c>
      <c r="L18" s="19">
        <f>L17*'[1].цел.показ. (Автосохрдо 2015г.).xls].цел.показ. (Автосохрдо 2015г.).xls]Индикаторы'!D18</f>
        <v>47315.17598364853</v>
      </c>
      <c r="M18" s="19">
        <f>M17*'[1].цел.показ. (Автосохрдо 2015г.).xls].цел.показ. (Автосохрдо 2015г.).xls]Индикаторы'!D18</f>
        <v>48764.35290540343</v>
      </c>
      <c r="N18" s="10" t="s">
        <v>50</v>
      </c>
    </row>
    <row r="19" spans="1:14" ht="105">
      <c r="A19" s="10" t="s">
        <v>51</v>
      </c>
      <c r="B19" s="10" t="s">
        <v>52</v>
      </c>
      <c r="C19" s="11" t="s">
        <v>53</v>
      </c>
      <c r="D19" s="11" t="s">
        <v>54</v>
      </c>
      <c r="E19" s="18" t="s">
        <v>35</v>
      </c>
      <c r="F19" s="19">
        <f>((E7-F7)/E7)*'[1].цел.показ. (Автосохрдо 2015г.).xls].цел.показ. (Автосохрдо 2015г.).xls]Индикаторы'!D11</f>
        <v>-915.0484913458569</v>
      </c>
      <c r="G19" s="19">
        <f>((E7-G7)/E7)*'[1].цел.показ. (Автосохрдо 2015г.).xls].цел.показ. (Автосохрдо 2015г.).xls]Индикаторы'!D11</f>
        <v>5978.549808584725</v>
      </c>
      <c r="H19" s="19">
        <f>((E7-H7)/E7)*'[1].цел.показ. (Автосохрдо 2015г.).xls].цел.показ. (Автосохрдо 2015г.).xls]Индикаторы'!D11</f>
        <v>8281.40678261186</v>
      </c>
      <c r="I19" s="19">
        <f>((E7-I7)/E7)*'[1].цел.показ. (Автосохрдо 2015г.).xls].цел.показ. (Автосохрдо 2015г.).xls]Индикаторы'!D11</f>
        <v>9788.968302537614</v>
      </c>
      <c r="J19" s="19">
        <f>((E7-J7)/E7)*'[1].цел.показ. (Автосохрдо 2015г.).xls].цел.показ. (Автосохрдо 2015г.).xls]Индикаторы'!D11</f>
        <v>11244.330767177245</v>
      </c>
      <c r="K19" s="19">
        <f>((E7-K7)/E7)*'[1].цел.показ. (Автосохрдо 2015г.).xls].цел.показ. (Автосохрдо 2015г.).xls]Индикаторы'!D11</f>
        <v>12629.830554781103</v>
      </c>
      <c r="L19" s="19">
        <f>((E7-L7)/E7)*'[1].цел.показ. (Автосохрдо 2015г.).xls].цел.показ. (Автосохрдо 2015г.).xls]Индикаторы'!D11</f>
        <v>13173.170663921452</v>
      </c>
      <c r="M19" s="19">
        <f>((E7-M7)/E7)*'[1].цел.показ. (Автосохрдо 2015г.).xls].цел.показ. (Автосохрдо 2015г.).xls]Индикаторы'!D11</f>
        <v>13576.640682063007</v>
      </c>
      <c r="N19" s="10" t="s">
        <v>55</v>
      </c>
    </row>
    <row r="20" spans="1:14" ht="60">
      <c r="A20" s="10" t="s">
        <v>56</v>
      </c>
      <c r="B20" s="10" t="s">
        <v>57</v>
      </c>
      <c r="C20" s="11" t="s">
        <v>58</v>
      </c>
      <c r="D20" s="11" t="s">
        <v>59</v>
      </c>
      <c r="E20" s="18" t="s">
        <v>35</v>
      </c>
      <c r="F20" s="19">
        <f>F19*'[1].цел.показ. (Автосохрдо 2015г.).xls].цел.показ. (Автосохрдо 2015г.).xls]Индикаторы'!D19</f>
        <v>-695363.6495435435</v>
      </c>
      <c r="G20" s="19">
        <f>G19*'[1].цел.показ. (Автосохрдо 2015г.).xls].цел.показ. (Автосохрдо 2015г.).xls]Индикаторы'!D19</f>
        <v>4543219.570539704</v>
      </c>
      <c r="H20" s="19">
        <f>H19*'[1].цел.показ. (Автосохрдо 2015г.).xls].цел.показ. (Автосохрдо 2015г.).xls]Индикаторы'!D19</f>
        <v>6293206.642242405</v>
      </c>
      <c r="I20" s="19">
        <f>I19*'[1].цел.показ. (Автосохрдо 2015г.).xls].цел.показ. (Автосохрдо 2015г.).xls]Индикаторы'!D19</f>
        <v>7438832.792464384</v>
      </c>
      <c r="J20" s="19">
        <f>J19*'[1].цел.показ. (Автосохрдо 2015г.).xls].цел.показ. (Автосохрдо 2015г.).xls]Индикаторы'!D19</f>
        <v>8544791.836593332</v>
      </c>
      <c r="K20" s="19">
        <f>K19*'[1].цел.показ. (Автосохрдо 2015г.).xls].цел.показ. (Автосохрдо 2015г.).xls]Индикаторы'!D19</f>
        <v>9597660.835189255</v>
      </c>
      <c r="L20" s="19">
        <f>L19*'[1].цел.показ. (Автосохрдо 2015г.).xls].цел.показ. (Автосохрдо 2015г.).xls]Индикаторы'!D19</f>
        <v>10010555.850927189</v>
      </c>
      <c r="M20" s="19">
        <f>M19*'[1].цел.показ. (Автосохрдо 2015г.).xls].цел.показ. (Автосохрдо 2015г.).xls]Индикаторы'!D19</f>
        <v>10317160.78711332</v>
      </c>
      <c r="N20" s="10" t="s">
        <v>60</v>
      </c>
    </row>
    <row r="21" spans="1:14" ht="120">
      <c r="A21" s="10" t="s">
        <v>61</v>
      </c>
      <c r="B21" s="10" t="s">
        <v>62</v>
      </c>
      <c r="C21" s="11" t="s">
        <v>63</v>
      </c>
      <c r="D21" s="11" t="s">
        <v>64</v>
      </c>
      <c r="E21" s="18" t="s">
        <v>35</v>
      </c>
      <c r="F21" s="19">
        <f>((E7-F7)/E7)*'[1].цел.показ. (Автосохрдо 2015г.).xls].цел.показ. (Автосохрдо 2015г.).xls]Индикаторы'!D12</f>
        <v>-73.97456534178104</v>
      </c>
      <c r="G21" s="19">
        <f>((E7-G7)/E7)*'[1].цел.показ. (Автосохрдо 2015г.).xls].цел.показ. (Автосохрдо 2015г.).xls]Индикаторы'!D12</f>
        <v>483.319329682479</v>
      </c>
      <c r="H21" s="19">
        <f>((E7-H7)/E7)*'[1].цел.показ. (Автосохрдо 2015г.).xls].цел.показ. (Автосохрдо 2015г.).xls]Индикаторы'!D12</f>
        <v>669.4874347709765</v>
      </c>
      <c r="I21" s="19">
        <f>((E7-I7)/E7)*'[1].цел.показ. (Автосохрдо 2015г.).xls].цел.показ. (Автосохрдо 2015г.).xls]Индикаторы'!D12</f>
        <v>791.3620777185612</v>
      </c>
      <c r="J21" s="19">
        <f>((E7-J7)/E7)*'[1].цел.показ. (Автосохрдо 2015г.).xls].цел.показ. (Автосохрдо 2015г.).xls]Индикаторы'!D12</f>
        <v>909.0168323623434</v>
      </c>
      <c r="K21" s="19">
        <f>((E7-K7)/E7)*'[1].цел.показ. (Автосохрдо 2015г.).xls].цел.показ. (Автосохрдо 2015г.).xls]Индикаторы'!D12</f>
        <v>1021.0237320386437</v>
      </c>
      <c r="L21" s="19">
        <f>((E7-L7)/E7)*'[1].цел.показ. (Автосохрдо 2015г.).xls].цел.показ. (Автосохрдо 2015г.).xls]Индикаторы'!D12</f>
        <v>1064.9485609264511</v>
      </c>
      <c r="M21" s="19">
        <f>((E7-M7)/E7)*'[1].цел.показ. (Автосохрдо 2015г.).xls].цел.показ. (Автосохрдо 2015г.).xls]Индикаторы'!D12</f>
        <v>1097.5659790225827</v>
      </c>
      <c r="N21" s="10" t="s">
        <v>65</v>
      </c>
    </row>
    <row r="22" spans="1:14" ht="60">
      <c r="A22" s="10" t="s">
        <v>66</v>
      </c>
      <c r="B22" s="10" t="s">
        <v>67</v>
      </c>
      <c r="C22" s="11" t="s">
        <v>48</v>
      </c>
      <c r="D22" s="11" t="s">
        <v>68</v>
      </c>
      <c r="E22" s="18" t="s">
        <v>35</v>
      </c>
      <c r="F22" s="19">
        <f>F21*7.16</f>
        <v>-529.6578878471523</v>
      </c>
      <c r="G22" s="19">
        <f aca="true" t="shared" si="0" ref="G22:M22">G21*7.16</f>
        <v>3460.56640052655</v>
      </c>
      <c r="H22" s="19">
        <f t="shared" si="0"/>
        <v>4793.530032960192</v>
      </c>
      <c r="I22" s="19">
        <f t="shared" si="0"/>
        <v>5666.152476464898</v>
      </c>
      <c r="J22" s="19">
        <f t="shared" si="0"/>
        <v>6508.560519714379</v>
      </c>
      <c r="K22" s="19">
        <f t="shared" si="0"/>
        <v>7310.529921396689</v>
      </c>
      <c r="L22" s="19">
        <f t="shared" si="0"/>
        <v>7625.03169623339</v>
      </c>
      <c r="M22" s="19">
        <f t="shared" si="0"/>
        <v>7858.572409801693</v>
      </c>
      <c r="N22" s="10" t="s">
        <v>69</v>
      </c>
    </row>
    <row r="23" spans="1:14" ht="120">
      <c r="A23" s="10" t="s">
        <v>70</v>
      </c>
      <c r="B23" s="10" t="s">
        <v>71</v>
      </c>
      <c r="C23" s="11" t="s">
        <v>72</v>
      </c>
      <c r="D23" s="11" t="s">
        <v>73</v>
      </c>
      <c r="E23" s="18" t="s">
        <v>35</v>
      </c>
      <c r="F23" s="19">
        <f>((E7-F7)/E7)*'[1].цел.показ. (Автосохрдо 2015г.).xls].цел.показ. (Автосохрдо 2015г.).xls]Индикаторы'!D13</f>
        <v>-1663.2088842993244</v>
      </c>
      <c r="G23" s="19">
        <f>((E7-G7)/E7)*'[1].цел.показ. (Автосохрдо 2015г.).xls].цел.показ. (Автосохрдо 2015г.).xls]Индикаторы'!D13</f>
        <v>10866.721546351153</v>
      </c>
      <c r="H23" s="19">
        <f>((E7-H7)/E7)*'[1].цел.показ. (Автосохрдо 2015г.).xls].цел.показ. (Автосохрдо 2015г.).xls]Индикаторы'!D13</f>
        <v>15052.436527247104</v>
      </c>
      <c r="I23" s="19">
        <f>((E7-I7)/E7)*'[1].цел.показ. (Автосохрдо 2015г.).xls].цел.показ. (Автосохрдо 2015г.).xls]Индикаторы'!D13</f>
        <v>17792.607935956195</v>
      </c>
      <c r="J23" s="19">
        <f>((E7-J7)/E7)*'[1].цел.показ. (Автосохрдо 2015г.).xls].цел.показ. (Автосохрдо 2015г.).xls]Индикаторы'!D13</f>
        <v>20437.901386475096</v>
      </c>
      <c r="K23" s="19">
        <f>((E7-K7)/E7)*'[1].цел.показ. (Автосохрдо 2015г.).xls].цел.показ. (Автосохрдо 2015г.).xls]Индикаторы'!D13</f>
        <v>22956.211156647252</v>
      </c>
      <c r="L23" s="19">
        <f>((E7-L7)/E7)*'[1].цел.показ. (Автосохрдо 2015г.).xls].цел.показ. (Автосохрдо 2015г.).xls]Индикаторы'!D13</f>
        <v>23943.796082763292</v>
      </c>
      <c r="M23" s="19">
        <f>((E7-M7)/E7)*'[1].цел.показ. (Автосохрдо 2015г.).xls].цел.показ. (Автосохрдо 2015г.).xls]Индикаторы'!D13</f>
        <v>24677.150571698032</v>
      </c>
      <c r="N23" s="10" t="s">
        <v>74</v>
      </c>
    </row>
    <row r="24" spans="1:14" ht="60">
      <c r="A24" s="10" t="s">
        <v>75</v>
      </c>
      <c r="B24" s="10" t="s">
        <v>76</v>
      </c>
      <c r="C24" s="11" t="s">
        <v>48</v>
      </c>
      <c r="D24" s="11" t="s">
        <v>77</v>
      </c>
      <c r="E24" s="18" t="s">
        <v>35</v>
      </c>
      <c r="F24" s="19">
        <f>(F23*1832.36)/1000</f>
        <v>-3047.59743123471</v>
      </c>
      <c r="G24" s="19">
        <f aca="true" t="shared" si="1" ref="G24:M24">(G23*1832.36)/1000</f>
        <v>19911.745892672</v>
      </c>
      <c r="H24" s="19">
        <f t="shared" si="1"/>
        <v>27581.482595066504</v>
      </c>
      <c r="I24" s="19">
        <f t="shared" si="1"/>
        <v>32602.463077528693</v>
      </c>
      <c r="J24" s="19">
        <f t="shared" si="1"/>
        <v>37449.59298452151</v>
      </c>
      <c r="K24" s="19">
        <f t="shared" si="1"/>
        <v>42064.04307499415</v>
      </c>
      <c r="L24" s="19">
        <f t="shared" si="1"/>
        <v>43873.654190212146</v>
      </c>
      <c r="M24" s="19">
        <f t="shared" si="1"/>
        <v>45217.423621556605</v>
      </c>
      <c r="N24" s="10" t="s">
        <v>78</v>
      </c>
    </row>
    <row r="25" spans="1:14" ht="14.25">
      <c r="A25" s="52" t="s">
        <v>79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4"/>
    </row>
    <row r="26" spans="1:14" ht="75">
      <c r="A26" s="10" t="s">
        <v>80</v>
      </c>
      <c r="B26" s="11" t="s">
        <v>81</v>
      </c>
      <c r="C26" s="11" t="s">
        <v>82</v>
      </c>
      <c r="D26" s="11" t="s">
        <v>83</v>
      </c>
      <c r="E26" s="20">
        <v>0</v>
      </c>
      <c r="F26" s="20">
        <v>0</v>
      </c>
      <c r="G26" s="20">
        <v>0</v>
      </c>
      <c r="H26" s="20">
        <v>0</v>
      </c>
      <c r="I26" s="20">
        <f>'[1].цел.показ. (Автосохрдо 2015г.).xls].цел.показ. (Автосохрдо 2015г.).xls]Индикаторы'!H26/'[1].цел.показ. (Автосохрдо 2015г.).xls].цел.показ. (Автосохрдо 2015г.).xls]Индикаторы'!H27</f>
        <v>0.014945344414706295</v>
      </c>
      <c r="J26" s="20">
        <f>'[1].цел.показ. (Автосохрдо 2015г.).xls].цел.показ. (Автосохрдо 2015г.).xls]Индикаторы'!I26/'[1].цел.показ. (Автосохрдо 2015г.).xls].цел.показ. (Автосохрдо 2015г.).xls]Индикаторы'!I27</f>
        <v>0.0065594641498802645</v>
      </c>
      <c r="K26" s="20">
        <f>'[1].цел.показ. (Автосохрдо 2015г.).xls].цел.показ. (Автосохрдо 2015г.).xls]Индикаторы'!J26/'[1].цел.показ. (Автосохрдо 2015г.).xls].цел.показ. (Автосохрдо 2015г.).xls]Индикаторы'!J27</f>
        <v>0.0063626802253838564</v>
      </c>
      <c r="L26" s="20">
        <f>'[1].цел.показ. (Автосохрдо 2015г.).xls].цел.показ. (Автосохрдо 2015г.).xls]Индикаторы'!K26/'[1].цел.показ. (Автосохрдо 2015г.).xls].цел.показ. (Автосохрдо 2015г.).xls]Индикаторы'!K27</f>
        <v>0.0061717998186223404</v>
      </c>
      <c r="M26" s="20">
        <f>'[1].цел.показ. (Автосохрдо 2015г.).xls].цел.показ. (Автосохрдо 2015г.).xls]Индикаторы'!L26/'[1].цел.показ. (Автосохрдо 2015г.).xls].цел.показ. (Автосохрдо 2015г.).xls]Индикаторы'!L27</f>
        <v>0.00598664582406367</v>
      </c>
      <c r="N26" s="21"/>
    </row>
    <row r="27" spans="1:14" ht="75">
      <c r="A27" s="10" t="s">
        <v>84</v>
      </c>
      <c r="B27" s="11" t="s">
        <v>85</v>
      </c>
      <c r="C27" s="11" t="s">
        <v>82</v>
      </c>
      <c r="D27" s="11" t="s">
        <v>86</v>
      </c>
      <c r="E27" s="20">
        <v>0.0013</v>
      </c>
      <c r="F27" s="20">
        <v>0.0008</v>
      </c>
      <c r="G27" s="20">
        <v>0.0012</v>
      </c>
      <c r="H27" s="20">
        <f>'[1].цел.показ. (Автосохрдо 2015г.).xls].цел.показ. (Автосохрдо 2015г.).xls]Индикаторы'!G28/'[1].цел.показ. (Автосохрдо 2015г.).xls].цел.показ. (Автосохрдо 2015г.).xls]Индикаторы'!G29</f>
        <v>0.0012677841949570363</v>
      </c>
      <c r="I27" s="20">
        <f>'[1].цел.показ. (Автосохрдо 2015г.).xls].цел.показ. (Автосохрдо 2015г.).xls]Индикаторы'!H28/'[1].цел.показ. (Автосохрдо 2015г.).xls].цел.показ. (Автосохрдо 2015г.).xls]Индикаторы'!H29</f>
        <v>0.0012677841949570363</v>
      </c>
      <c r="J27" s="20">
        <v>0</v>
      </c>
      <c r="K27" s="20">
        <v>0</v>
      </c>
      <c r="L27" s="20">
        <v>0</v>
      </c>
      <c r="M27" s="20">
        <v>0</v>
      </c>
      <c r="N27" s="21"/>
    </row>
    <row r="28" spans="1:14" ht="75">
      <c r="A28" s="10" t="s">
        <v>87</v>
      </c>
      <c r="B28" s="11" t="s">
        <v>88</v>
      </c>
      <c r="C28" s="11" t="s">
        <v>82</v>
      </c>
      <c r="D28" s="11" t="s">
        <v>89</v>
      </c>
      <c r="E28" s="18" t="s">
        <v>35</v>
      </c>
      <c r="F28" s="20">
        <f aca="true" t="shared" si="2" ref="F28:K29">F26-E26</f>
        <v>0</v>
      </c>
      <c r="G28" s="20">
        <f t="shared" si="2"/>
        <v>0</v>
      </c>
      <c r="H28" s="20">
        <f t="shared" si="2"/>
        <v>0</v>
      </c>
      <c r="I28" s="20">
        <f t="shared" si="2"/>
        <v>0.014945344414706295</v>
      </c>
      <c r="J28" s="20">
        <f t="shared" si="2"/>
        <v>-0.008385880264826031</v>
      </c>
      <c r="K28" s="20">
        <f t="shared" si="2"/>
        <v>-0.0001967839244964081</v>
      </c>
      <c r="L28" s="20">
        <f>L26-K26</f>
        <v>-0.000190880406761516</v>
      </c>
      <c r="M28" s="20">
        <f>M26-L26</f>
        <v>-0.0001851539945586702</v>
      </c>
      <c r="N28" s="10" t="s">
        <v>90</v>
      </c>
    </row>
    <row r="29" spans="1:14" ht="75">
      <c r="A29" s="10" t="s">
        <v>91</v>
      </c>
      <c r="B29" s="11" t="s">
        <v>92</v>
      </c>
      <c r="C29" s="11" t="s">
        <v>82</v>
      </c>
      <c r="D29" s="11" t="s">
        <v>93</v>
      </c>
      <c r="E29" s="18" t="s">
        <v>35</v>
      </c>
      <c r="F29" s="20">
        <f t="shared" si="2"/>
        <v>-0.0004999999999999999</v>
      </c>
      <c r="G29" s="20">
        <f t="shared" si="2"/>
        <v>0.00039999999999999986</v>
      </c>
      <c r="H29" s="20">
        <f t="shared" si="2"/>
        <v>6.77841949570364E-05</v>
      </c>
      <c r="I29" s="20">
        <f t="shared" si="2"/>
        <v>0</v>
      </c>
      <c r="J29" s="20">
        <f t="shared" si="2"/>
        <v>-0.0012677841949570363</v>
      </c>
      <c r="K29" s="20">
        <f t="shared" si="2"/>
        <v>0</v>
      </c>
      <c r="L29" s="20">
        <f>L27-K27</f>
        <v>0</v>
      </c>
      <c r="M29" s="20">
        <f>M27-L27</f>
        <v>0</v>
      </c>
      <c r="N29" s="10" t="s">
        <v>90</v>
      </c>
    </row>
    <row r="30" spans="1:14" ht="120">
      <c r="A30" s="10" t="s">
        <v>94</v>
      </c>
      <c r="B30" s="11" t="s">
        <v>95</v>
      </c>
      <c r="C30" s="11" t="s">
        <v>35</v>
      </c>
      <c r="D30" s="11" t="s">
        <v>96</v>
      </c>
      <c r="E30" s="20">
        <v>0</v>
      </c>
      <c r="F30" s="20">
        <v>0</v>
      </c>
      <c r="G30" s="20">
        <v>0</v>
      </c>
      <c r="H30" s="20">
        <v>0</v>
      </c>
      <c r="I30" s="20">
        <f>I27/I26</f>
        <v>0.08482803472294223</v>
      </c>
      <c r="J30" s="20">
        <f>J27/J26</f>
        <v>0</v>
      </c>
      <c r="K30" s="20">
        <f>K27/K26</f>
        <v>0</v>
      </c>
      <c r="L30" s="20">
        <f>L27/L26</f>
        <v>0</v>
      </c>
      <c r="M30" s="20">
        <f>M27/M26</f>
        <v>0</v>
      </c>
      <c r="N30" s="21"/>
    </row>
    <row r="31" spans="1:14" ht="75">
      <c r="A31" s="10" t="s">
        <v>97</v>
      </c>
      <c r="B31" s="11" t="s">
        <v>98</v>
      </c>
      <c r="C31" s="11" t="s">
        <v>99</v>
      </c>
      <c r="D31" s="11" t="s">
        <v>100</v>
      </c>
      <c r="E31" s="22">
        <f>'[1].цел.показ. (Автосохрдо 2015г.).xls].цел.показ. (Автосохрдо 2015г.).xls]Индикаторы'!D30/'[1].цел.показ. (Автосохрдо 2015г.).xls].цел.показ. (Автосохрдо 2015г.).xls]Индикаторы'!D31</f>
        <v>0.05220754108926845</v>
      </c>
      <c r="F31" s="22">
        <f>'[1].цел.показ. (Автосохрдо 2015г.).xls].цел.показ. (Автосохрдо 2015г.).xls]Индикаторы'!E30/'[1].цел.показ. (Автосохрдо 2015г.).xls].цел.показ. (Автосохрдо 2015г.).xls]Индикаторы'!E31</f>
        <v>0.0573638414437641</v>
      </c>
      <c r="G31" s="22">
        <f>'[1].цел.показ. (Автосохрдо 2015г.).xls].цел.показ. (Автосохрдо 2015г.).xls]Индикаторы'!F30/'[1].цел.показ. (Автосохрдо 2015г.).xls].цел.показ. (Автосохрдо 2015г.).xls]Индикаторы'!F31</f>
        <v>0.049274895262649054</v>
      </c>
      <c r="H31" s="22">
        <f>'[1].цел.показ. (Автосохрдо 2015г.).xls].цел.показ. (Автосохрдо 2015г.).xls]Индикаторы'!G30/'[1].цел.показ. (Автосохрдо 2015г.).xls].цел.показ. (Автосохрдо 2015г.).xls]Индикаторы'!G31</f>
        <v>0.057409603609410255</v>
      </c>
      <c r="I31" s="22">
        <f>'[1].цел.показ. (Автосохрдо 2015г.).xls].цел.показ. (Автосохрдо 2015г.).xls]Индикаторы'!H30/'[1].цел.показ. (Автосохрдо 2015г.).xls].цел.показ. (Автосохрдо 2015г.).xls]Индикаторы'!H31</f>
        <v>0.06264555591363198</v>
      </c>
      <c r="J31" s="22">
        <f>'[1].цел.показ. (Автосохрдо 2015г.).xls].цел.показ. (Автосохрдо 2015г.).xls]Индикаторы'!I30/'[1].цел.показ. (Автосохрдо 2015г.).xls].цел.показ. (Автосохрдо 2015г.).xls]Индикаторы'!I31</f>
        <v>0.0641287066709636</v>
      </c>
      <c r="K31" s="22">
        <f>'[1].цел.показ. (Автосохрдо 2015г.).xls].цел.показ. (Автосохрдо 2015г.).xls]Индикаторы'!J30/'[1].цел.показ. (Автосохрдо 2015г.).xls].цел.показ. (Автосохрдо 2015г.).xls]Индикаторы'!J31</f>
        <v>0.06284613253754431</v>
      </c>
      <c r="L31" s="22">
        <f>'[1].цел.показ. (Автосохрдо 2015г.).xls].цел.показ. (Автосохрдо 2015г.).xls]Индикаторы'!K30/'[1].цел.показ. (Автосохрдо 2015г.).xls].цел.показ. (Автосохрдо 2015г.).xls]Индикаторы'!K31</f>
        <v>0.06158920988679343</v>
      </c>
      <c r="M31" s="22">
        <f>'[1].цел.показ. (Автосохрдо 2015г.).xls].цел.показ. (Автосохрдо 2015г.).xls]Индикаторы'!L30/'[1].цел.показ. (Автосохрдо 2015г.).xls].цел.показ. (Автосохрдо 2015г.).xls]Индикаторы'!L31</f>
        <v>0.06035742568905755</v>
      </c>
      <c r="N31" s="21"/>
    </row>
    <row r="32" spans="1:14" ht="75">
      <c r="A32" s="10" t="s">
        <v>101</v>
      </c>
      <c r="B32" s="11" t="s">
        <v>102</v>
      </c>
      <c r="C32" s="11" t="s">
        <v>99</v>
      </c>
      <c r="D32" s="11" t="s">
        <v>103</v>
      </c>
      <c r="E32" s="22">
        <f>'[1].цел.показ. (Автосохрдо 2015г.).xls].цел.показ. (Автосохрдо 2015г.).xls]Индикаторы'!D32/'[1].цел.показ. (Автосохрдо 2015г.).xls].цел.показ. (Автосохрдо 2015г.).xls]Индикаторы'!D33</f>
        <v>0.1282394995531725</v>
      </c>
      <c r="F32" s="22">
        <f>'[1].цел.показ. (Автосохрдо 2015г.).xls].цел.показ. (Автосохрдо 2015г.).xls]Индикаторы'!E32/'[1].цел.показ. (Автосохрдо 2015г.).xls].цел.показ. (Автосохрдо 2015г.).xls]Индикаторы'!E33</f>
        <v>0.0935656836461126</v>
      </c>
      <c r="G32" s="22">
        <f>'[1].цел.показ. (Автосохрдо 2015г.).xls].цел.показ. (Автосохрдо 2015г.).xls]Индикаторы'!F32/'[1].цел.показ. (Автосохрдо 2015г.).xls].цел.показ. (Автосохрдо 2015г.).xls]Индикаторы'!F33</f>
        <v>0.05058087578194817</v>
      </c>
      <c r="H32" s="22">
        <f>'[1].цел.показ. (Автосохрдо 2015г.).xls].цел.показ. (Автосохрдо 2015г.).xls]Индикаторы'!G32/'[1].цел.показ. (Автосохрдо 2015г.).xls].цел.показ. (Автосохрдо 2015г.).xls]Индикаторы'!G33</f>
        <v>0.033690476190476194</v>
      </c>
      <c r="I32" s="22">
        <f>'[1].цел.показ. (Автосохрдо 2015г.).xls].цел.показ. (Автосохрдо 2015г.).xls]Индикаторы'!H32/'[1].цел.показ. (Автосохрдо 2015г.).xls].цел.показ. (Автосохрдо 2015г.).xls]Индикаторы'!H33</f>
        <v>0.03043010752688172</v>
      </c>
      <c r="J32" s="22">
        <v>0</v>
      </c>
      <c r="K32" s="22">
        <v>0</v>
      </c>
      <c r="L32" s="22">
        <v>0</v>
      </c>
      <c r="M32" s="22">
        <v>0</v>
      </c>
      <c r="N32" s="21"/>
    </row>
    <row r="33" spans="1:14" ht="75">
      <c r="A33" s="10" t="s">
        <v>104</v>
      </c>
      <c r="B33" s="11" t="s">
        <v>105</v>
      </c>
      <c r="C33" s="11" t="s">
        <v>99</v>
      </c>
      <c r="D33" s="11" t="s">
        <v>106</v>
      </c>
      <c r="E33" s="18" t="s">
        <v>35</v>
      </c>
      <c r="F33" s="22">
        <f>F31-E31</f>
        <v>0.005156300354495651</v>
      </c>
      <c r="G33" s="22">
        <f>G31-F31</f>
        <v>-0.008088946181115046</v>
      </c>
      <c r="H33" s="22">
        <f aca="true" t="shared" si="3" ref="H33:M33">H31-G31</f>
        <v>0.0081347083467612</v>
      </c>
      <c r="I33" s="22">
        <f t="shared" si="3"/>
        <v>0.005235952304221726</v>
      </c>
      <c r="J33" s="22">
        <f t="shared" si="3"/>
        <v>0.0014831507573316166</v>
      </c>
      <c r="K33" s="22">
        <f t="shared" si="3"/>
        <v>-0.0012825741334192842</v>
      </c>
      <c r="L33" s="22">
        <f t="shared" si="3"/>
        <v>-0.0012569226507508843</v>
      </c>
      <c r="M33" s="22">
        <f t="shared" si="3"/>
        <v>-0.001231784197735876</v>
      </c>
      <c r="N33" s="10" t="s">
        <v>90</v>
      </c>
    </row>
    <row r="34" spans="1:14" ht="75">
      <c r="A34" s="10" t="s">
        <v>107</v>
      </c>
      <c r="B34" s="11" t="s">
        <v>108</v>
      </c>
      <c r="C34" s="11" t="s">
        <v>99</v>
      </c>
      <c r="D34" s="11" t="s">
        <v>109</v>
      </c>
      <c r="E34" s="18" t="s">
        <v>35</v>
      </c>
      <c r="F34" s="22">
        <f>F32-E32</f>
        <v>-0.03467381590705988</v>
      </c>
      <c r="G34" s="22">
        <f aca="true" t="shared" si="4" ref="G34:M34">G32-F32</f>
        <v>-0.042984807864164434</v>
      </c>
      <c r="H34" s="22">
        <f t="shared" si="4"/>
        <v>-0.016890399591471976</v>
      </c>
      <c r="I34" s="22">
        <f t="shared" si="4"/>
        <v>-0.003260368663594474</v>
      </c>
      <c r="J34" s="22">
        <f t="shared" si="4"/>
        <v>-0.03043010752688172</v>
      </c>
      <c r="K34" s="22">
        <f t="shared" si="4"/>
        <v>0</v>
      </c>
      <c r="L34" s="22">
        <f t="shared" si="4"/>
        <v>0</v>
      </c>
      <c r="M34" s="22">
        <f t="shared" si="4"/>
        <v>0</v>
      </c>
      <c r="N34" s="10" t="s">
        <v>90</v>
      </c>
    </row>
    <row r="35" spans="1:14" ht="135">
      <c r="A35" s="23" t="s">
        <v>110</v>
      </c>
      <c r="B35" s="24" t="s">
        <v>111</v>
      </c>
      <c r="C35" s="24" t="s">
        <v>35</v>
      </c>
      <c r="D35" s="24" t="s">
        <v>112</v>
      </c>
      <c r="E35" s="22">
        <f>E32/E36</f>
        <v>2.0586449844987214</v>
      </c>
      <c r="F35" s="22">
        <f aca="true" t="shared" si="5" ref="F35:M35">F32/F36</f>
        <v>1.4604179682114131</v>
      </c>
      <c r="G35" s="22">
        <f t="shared" si="5"/>
        <v>0.8652327127650272</v>
      </c>
      <c r="H35" s="22">
        <f t="shared" si="5"/>
        <v>0.5947248410589404</v>
      </c>
      <c r="I35" s="22">
        <f t="shared" si="5"/>
        <v>0.5543381391819082</v>
      </c>
      <c r="J35" s="22">
        <f t="shared" si="5"/>
        <v>0</v>
      </c>
      <c r="K35" s="22">
        <f t="shared" si="5"/>
        <v>0</v>
      </c>
      <c r="L35" s="22">
        <f t="shared" si="5"/>
        <v>0</v>
      </c>
      <c r="M35" s="22">
        <f t="shared" si="5"/>
        <v>0</v>
      </c>
      <c r="N35" s="18"/>
    </row>
    <row r="36" spans="1:14" ht="75">
      <c r="A36" s="10" t="s">
        <v>113</v>
      </c>
      <c r="B36" s="11" t="s">
        <v>114</v>
      </c>
      <c r="C36" s="11" t="s">
        <v>115</v>
      </c>
      <c r="D36" s="11" t="s">
        <v>116</v>
      </c>
      <c r="E36" s="22">
        <f>'[1].цел.показ. (Автосохрдо 2015г.).xls].цел.показ. (Автосохрдо 2015г.).xls]Индикаторы'!D34/'[1].цел.показ. (Автосохрдо 2015г.).xls].цел.показ. (Автосохрдо 2015г.).xls]Индикаторы'!D35</f>
        <v>0.06229315910164021</v>
      </c>
      <c r="F36" s="22">
        <f>'[1].цел.показ. (Автосохрдо 2015г.).xls].цел.показ. (Автосохрдо 2015г.).xls]Индикаторы'!E34/'[1].цел.показ. (Автосохрдо 2015г.).xls].цел.показ. (Автосохрдо 2015г.).xls]Индикаторы'!E35</f>
        <v>0.06406774340136566</v>
      </c>
      <c r="G36" s="22">
        <f>'[1].цел.показ. (Автосохрдо 2015г.).xls].цел.показ. (Автосохрдо 2015г.).xls]Индикаторы'!F34/'[1].цел.показ. (Автосохрдо 2015г.).xls].цел.показ. (Автосохрдо 2015г.).xls]Индикаторы'!F35</f>
        <v>0.05845927348297626</v>
      </c>
      <c r="H36" s="22">
        <f>'[1].цел.показ. (Автосохрдо 2015г.).xls].цел.показ. (Автосохрдо 2015г.).xls]Индикаторы'!G34/'[1].цел.показ. (Автосохрдо 2015г.).xls].цел.показ. (Автосохрдо 2015г.).xls]Индикаторы'!G35</f>
        <v>0.05664884643205493</v>
      </c>
      <c r="I36" s="22">
        <f>'[1].цел.показ. (Автосохрдо 2015г.).xls].цел.показ. (Автосохрдо 2015г.).xls]Индикаторы'!H34/'[1].цел.показ. (Автосохрдо 2015г.).xls].цел.показ. (Автосохрдо 2015г.).xls]Индикаторы'!H35</f>
        <v>0.05489448655254074</v>
      </c>
      <c r="J36" s="22">
        <f>'[1].цел.показ. (Автосохрдо 2015г.).xls].цел.показ. (Автосохрдо 2015г.).xls]Индикаторы'!I34/'[1].цел.показ. (Автосохрдо 2015г.).xls].цел.показ. (Автосохрдо 2015г.).xls]Индикаторы'!I35</f>
        <v>0.053194457498466054</v>
      </c>
      <c r="K36" s="22">
        <f>'[1].цел.показ. (Автосохрдо 2015г.).xls].цел.показ. (Автосохрдо 2015г.).xls]Индикаторы'!J34/'[1].цел.показ. (Автосохрдо 2015г.).xls].цел.показ. (Автосохрдо 2015г.).xls]Индикаторы'!J35</f>
        <v>0.05154707669681527</v>
      </c>
      <c r="L36" s="22">
        <f>'[1].цел.показ. (Автосохрдо 2015г.).xls].цел.показ. (Автосохрдо 2015г.).xls]Индикаторы'!K34/'[1].цел.показ. (Автосохрдо 2015г.).xls].цел.показ. (Автосохрдо 2015г.).xls]Индикаторы'!K35</f>
        <v>0.049950713682228594</v>
      </c>
      <c r="M36" s="22">
        <f>'[1].цел.показ. (Автосохрдо 2015г.).xls].цел.показ. (Автосохрдо 2015г.).xls]Индикаторы'!L34/'[1].цел.показ. (Автосохрдо 2015г.).xls].цел.показ. (Автосохрдо 2015г.).xls]Индикаторы'!L35</f>
        <v>0.048403788483278455</v>
      </c>
      <c r="N36" s="21"/>
    </row>
    <row r="37" spans="1:14" ht="75">
      <c r="A37" s="10" t="s">
        <v>117</v>
      </c>
      <c r="B37" s="11" t="s">
        <v>118</v>
      </c>
      <c r="C37" s="11" t="s">
        <v>115</v>
      </c>
      <c r="D37" s="11" t="s">
        <v>119</v>
      </c>
      <c r="E37" s="22">
        <v>0</v>
      </c>
      <c r="F37" s="22">
        <v>0</v>
      </c>
      <c r="G37" s="22">
        <v>0</v>
      </c>
      <c r="H37" s="22">
        <v>0</v>
      </c>
      <c r="I37" s="22">
        <v>0</v>
      </c>
      <c r="J37" s="22">
        <v>0</v>
      </c>
      <c r="K37" s="22">
        <v>0</v>
      </c>
      <c r="L37" s="22">
        <v>0</v>
      </c>
      <c r="M37" s="22">
        <v>0</v>
      </c>
      <c r="N37" s="21"/>
    </row>
    <row r="38" spans="1:14" ht="75">
      <c r="A38" s="10" t="s">
        <v>120</v>
      </c>
      <c r="B38" s="11" t="s">
        <v>121</v>
      </c>
      <c r="C38" s="11" t="s">
        <v>115</v>
      </c>
      <c r="D38" s="11" t="s">
        <v>122</v>
      </c>
      <c r="E38" s="18" t="s">
        <v>35</v>
      </c>
      <c r="F38" s="22">
        <f aca="true" t="shared" si="6" ref="F38:M39">F36-E36</f>
        <v>0.0017745842997254485</v>
      </c>
      <c r="G38" s="22">
        <f t="shared" si="6"/>
        <v>-0.005608469918389397</v>
      </c>
      <c r="H38" s="22">
        <f t="shared" si="6"/>
        <v>-0.001810427050921333</v>
      </c>
      <c r="I38" s="22">
        <f t="shared" si="6"/>
        <v>-0.0017543598795141876</v>
      </c>
      <c r="J38" s="22">
        <f t="shared" si="6"/>
        <v>-0.001700029054074688</v>
      </c>
      <c r="K38" s="22">
        <f t="shared" si="6"/>
        <v>-0.0016473808016507843</v>
      </c>
      <c r="L38" s="22">
        <f t="shared" si="6"/>
        <v>-0.0015963630145866756</v>
      </c>
      <c r="M38" s="22">
        <f t="shared" si="6"/>
        <v>-0.0015469251989501387</v>
      </c>
      <c r="N38" s="10" t="s">
        <v>90</v>
      </c>
    </row>
    <row r="39" spans="1:14" ht="75">
      <c r="A39" s="10" t="s">
        <v>123</v>
      </c>
      <c r="B39" s="11" t="s">
        <v>124</v>
      </c>
      <c r="C39" s="11" t="s">
        <v>115</v>
      </c>
      <c r="D39" s="11" t="s">
        <v>125</v>
      </c>
      <c r="E39" s="18" t="s">
        <v>35</v>
      </c>
      <c r="F39" s="22">
        <v>0</v>
      </c>
      <c r="G39" s="22">
        <v>0</v>
      </c>
      <c r="H39" s="22">
        <f t="shared" si="6"/>
        <v>0</v>
      </c>
      <c r="I39" s="22">
        <f t="shared" si="6"/>
        <v>0</v>
      </c>
      <c r="J39" s="22">
        <f t="shared" si="6"/>
        <v>0</v>
      </c>
      <c r="K39" s="22">
        <f t="shared" si="6"/>
        <v>0</v>
      </c>
      <c r="L39" s="22">
        <f t="shared" si="6"/>
        <v>0</v>
      </c>
      <c r="M39" s="22">
        <f t="shared" si="6"/>
        <v>0</v>
      </c>
      <c r="N39" s="10" t="s">
        <v>90</v>
      </c>
    </row>
    <row r="40" spans="1:14" ht="135">
      <c r="A40" s="23" t="s">
        <v>126</v>
      </c>
      <c r="B40" s="24" t="s">
        <v>127</v>
      </c>
      <c r="C40" s="24" t="s">
        <v>35</v>
      </c>
      <c r="D40" s="24" t="s">
        <v>128</v>
      </c>
      <c r="E40" s="18" t="s">
        <v>35</v>
      </c>
      <c r="F40" s="22">
        <f>F37/F36</f>
        <v>0</v>
      </c>
      <c r="G40" s="22">
        <f aca="true" t="shared" si="7" ref="G40:M40">G37/G36</f>
        <v>0</v>
      </c>
      <c r="H40" s="22">
        <f t="shared" si="7"/>
        <v>0</v>
      </c>
      <c r="I40" s="22">
        <f t="shared" si="7"/>
        <v>0</v>
      </c>
      <c r="J40" s="22">
        <f t="shared" si="7"/>
        <v>0</v>
      </c>
      <c r="K40" s="22">
        <f t="shared" si="7"/>
        <v>0</v>
      </c>
      <c r="L40" s="22">
        <f t="shared" si="7"/>
        <v>0</v>
      </c>
      <c r="M40" s="22">
        <f t="shared" si="7"/>
        <v>0</v>
      </c>
      <c r="N40" s="18"/>
    </row>
    <row r="41" spans="1:14" ht="90">
      <c r="A41" s="10" t="s">
        <v>129</v>
      </c>
      <c r="B41" s="11" t="s">
        <v>130</v>
      </c>
      <c r="C41" s="11" t="s">
        <v>17</v>
      </c>
      <c r="D41" s="11" t="s">
        <v>131</v>
      </c>
      <c r="E41" s="22">
        <f>('[1].цел.показ. (Автосохрдо 2015г.).xls].цел.показ. (Автосохрдо 2015г.).xls]Индикаторы'!D34/('[1].цел.показ. (Автосохрдо 2015г.).xls].цел.показ. (Автосохрдо 2015г.).xls]Индикаторы'!D34+'[1].цел.показ. (Автосохрдо 2015г.).xls].цел.показ. (Автосохрдо 2015г.).xls]Индикаторы'!D36))*100</f>
        <v>100</v>
      </c>
      <c r="F41" s="22">
        <f>('[1].цел.показ. (Автосохрдо 2015г.).xls].цел.показ. (Автосохрдо 2015г.).xls]Индикаторы'!E34/('[1].цел.показ. (Автосохрдо 2015г.).xls].цел.показ. (Автосохрдо 2015г.).xls]Индикаторы'!E34+'[1].цел.показ. (Автосохрдо 2015г.).xls].цел.показ. (Автосохрдо 2015г.).xls]Индикаторы'!E36))*100</f>
        <v>100</v>
      </c>
      <c r="G41" s="22">
        <f>('[1].цел.показ. (Автосохрдо 2015г.).xls].цел.показ. (Автосохрдо 2015г.).xls]Индикаторы'!F34/('[1].цел.показ. (Автосохрдо 2015г.).xls].цел.показ. (Автосохрдо 2015г.).xls]Индикаторы'!F34+'[1].цел.показ. (Автосохрдо 2015г.).xls].цел.показ. (Автосохрдо 2015г.).xls]Индикаторы'!F36))*100</f>
        <v>100</v>
      </c>
      <c r="H41" s="22">
        <f>('[1].цел.показ. (Автосохрдо 2015г.).xls].цел.показ. (Автосохрдо 2015г.).xls]Индикаторы'!G34/('[1].цел.показ. (Автосохрдо 2015г.).xls].цел.показ. (Автосохрдо 2015г.).xls]Индикаторы'!G34+'[1].цел.показ. (Автосохрдо 2015г.).xls].цел.показ. (Автосохрдо 2015г.).xls]Индикаторы'!G36))*100</f>
        <v>100</v>
      </c>
      <c r="I41" s="22">
        <f>('[1].цел.показ. (Автосохрдо 2015г.).xls].цел.показ. (Автосохрдо 2015г.).xls]Индикаторы'!H34/('[1].цел.показ. (Автосохрдо 2015г.).xls].цел.показ. (Автосохрдо 2015г.).xls]Индикаторы'!H34+'[1].цел.показ. (Автосохрдо 2015г.).xls].цел.показ. (Автосохрдо 2015г.).xls]Индикаторы'!H36))*100</f>
        <v>100</v>
      </c>
      <c r="J41" s="22">
        <f>('[1].цел.показ. (Автосохрдо 2015г.).xls].цел.показ. (Автосохрдо 2015г.).xls]Индикаторы'!I34/('[1].цел.показ. (Автосохрдо 2015г.).xls].цел.показ. (Автосохрдо 2015г.).xls]Индикаторы'!I34+'[1].цел.показ. (Автосохрдо 2015г.).xls].цел.показ. (Автосохрдо 2015г.).xls]Индикаторы'!I36))*100</f>
        <v>100</v>
      </c>
      <c r="K41" s="22">
        <f>('[1].цел.показ. (Автосохрдо 2015г.).xls].цел.показ. (Автосохрдо 2015г.).xls]Индикаторы'!J34/('[1].цел.показ. (Автосохрдо 2015г.).xls].цел.показ. (Автосохрдо 2015г.).xls]Индикаторы'!J34+'[1].цел.показ. (Автосохрдо 2015г.).xls].цел.показ. (Автосохрдо 2015г.).xls]Индикаторы'!J36))*100</f>
        <v>100</v>
      </c>
      <c r="L41" s="22">
        <f>('[1].цел.показ. (Автосохрдо 2015г.).xls].цел.показ. (Автосохрдо 2015г.).xls]Индикаторы'!K34/('[1].цел.показ. (Автосохрдо 2015г.).xls].цел.показ. (Автосохрдо 2015г.).xls]Индикаторы'!K34+'[1].цел.показ. (Автосохрдо 2015г.).xls].цел.показ. (Автосохрдо 2015г.).xls]Индикаторы'!K36))*100</f>
        <v>100</v>
      </c>
      <c r="M41" s="22">
        <f>('[1].цел.показ. (Автосохрдо 2015г.).xls].цел.показ. (Автосохрдо 2015г.).xls]Индикаторы'!L34/('[1].цел.показ. (Автосохрдо 2015г.).xls].цел.показ. (Автосохрдо 2015г.).xls]Индикаторы'!L34+'[1].цел.показ. (Автосохрдо 2015г.).xls].цел.показ. (Автосохрдо 2015г.).xls]Индикаторы'!L36))*100</f>
        <v>100</v>
      </c>
      <c r="N41" s="21"/>
    </row>
    <row r="42" spans="1:14" ht="90">
      <c r="A42" s="10" t="s">
        <v>132</v>
      </c>
      <c r="B42" s="11" t="s">
        <v>133</v>
      </c>
      <c r="C42" s="11" t="s">
        <v>17</v>
      </c>
      <c r="D42" s="11" t="s">
        <v>134</v>
      </c>
      <c r="E42" s="22">
        <f>('[1].цел.показ. (Автосохрдо 2015г.).xls].цел.показ. (Автосохрдо 2015г.).xls]Индикаторы'!D26/('[1].цел.показ. (Автосохрдо 2015г.).xls].цел.показ. (Автосохрдо 2015г.).xls]Индикаторы'!D26+'[1].цел.показ. (Автосохрдо 2015г.).xls].цел.показ. (Автосохрдо 2015г.).xls]Индикаторы'!D28))*100</f>
        <v>63.1578947368421</v>
      </c>
      <c r="F42" s="22">
        <f>('[1].цел.показ. (Автосохрдо 2015г.).xls].цел.показ. (Автосохрдо 2015г.).xls]Индикаторы'!E26/('[1].цел.показ. (Автосохрдо 2015г.).xls].цел.показ. (Автосохрдо 2015г.).xls]Индикаторы'!E26+'[1].цел.показ. (Автосохрдо 2015г.).xls].цел.показ. (Автосохрдо 2015г.).xls]Индикаторы'!E28))*100</f>
        <v>74.54545454545455</v>
      </c>
      <c r="G42" s="22">
        <f>('[1].цел.показ. (Автосохрдо 2015г.).xls].цел.показ. (Автосохрдо 2015г.).xls]Индикаторы'!F26/('[1].цел.показ. (Автосохрдо 2015г.).xls].цел.показ. (Автосохрдо 2015г.).xls]Индикаторы'!F26+'[1].цел.показ. (Автосохрдо 2015г.).xls].цел.показ. (Автосохрдо 2015г.).xls]Индикаторы'!F28))*100</f>
        <v>64</v>
      </c>
      <c r="H42" s="22">
        <f>('[1].цел.показ. (Автосохрдо 2015г.).xls].цел.показ. (Автосохрдо 2015г.).xls]Индикаторы'!G26/('[1].цел.показ. (Автосохрдо 2015г.).xls].цел.показ. (Автосохрдо 2015г.).xls]Индикаторы'!G26+'[1].цел.показ. (Автосохрдо 2015г.).xls].цел.показ. (Автосохрдо 2015г.).xls]Индикаторы'!G28))*100</f>
        <v>81.64763458401305</v>
      </c>
      <c r="I42" s="22">
        <f>('[1].цел.показ. (Автосохрдо 2015г.).xls].цел.показ. (Автосохрдо 2015г.).xls]Индикаторы'!H26/('[1].цел.показ. (Автосохрдо 2015г.).xls].цел.показ. (Автосохрдо 2015г.).xls]Индикаторы'!H26+'[1].цел.показ. (Автосохрдо 2015г.).xls].цел.показ. (Автосохрдо 2015г.).xls]Индикаторы'!H28))*100</f>
        <v>88.71209144042075</v>
      </c>
      <c r="J42" s="22">
        <f>('[1].цел.показ. (Автосохрдо 2015г.).xls].цел.показ. (Автосохрдо 2015г.).xls]Индикаторы'!I26/('[1].цел.показ. (Автосохрдо 2015г.).xls].цел.показ. (Автосохрдо 2015г.).xls]Индикаторы'!I26+'[1].цел.показ. (Автосохрдо 2015г.).xls].цел.показ. (Автосохрдо 2015г.).xls]Индикаторы'!I28))*100</f>
        <v>100</v>
      </c>
      <c r="K42" s="22">
        <f>('[1].цел.показ. (Автосохрдо 2015г.).xls].цел.показ. (Автосохрдо 2015г.).xls]Индикаторы'!J26/('[1].цел.показ. (Автосохрдо 2015г.).xls].цел.показ. (Автосохрдо 2015г.).xls]Индикаторы'!J26+'[1].цел.показ. (Автосохрдо 2015г.).xls].цел.показ. (Автосохрдо 2015г.).xls]Индикаторы'!J28))*100</f>
        <v>100</v>
      </c>
      <c r="L42" s="22">
        <f>('[1].цел.показ. (Автосохрдо 2015г.).xls].цел.показ. (Автосохрдо 2015г.).xls]Индикаторы'!K26/('[1].цел.показ. (Автосохрдо 2015г.).xls].цел.показ. (Автосохрдо 2015г.).xls]Индикаторы'!K26+'[1].цел.показ. (Автосохрдо 2015г.).xls].цел.показ. (Автосохрдо 2015г.).xls]Индикаторы'!K28))*100</f>
        <v>100</v>
      </c>
      <c r="M42" s="22">
        <f>('[1].цел.показ. (Автосохрдо 2015г.).xls].цел.показ. (Автосохрдо 2015г.).xls]Индикаторы'!L26/('[1].цел.показ. (Автосохрдо 2015г.).xls].цел.показ. (Автосохрдо 2015г.).xls]Индикаторы'!L26+'[1].цел.показ. (Автосохрдо 2015г.).xls].цел.показ. (Автосохрдо 2015г.).xls]Индикаторы'!L28))*100</f>
        <v>100</v>
      </c>
      <c r="N42" s="21"/>
    </row>
    <row r="43" spans="1:14" ht="90">
      <c r="A43" s="10" t="s">
        <v>135</v>
      </c>
      <c r="B43" s="11" t="s">
        <v>136</v>
      </c>
      <c r="C43" s="11" t="s">
        <v>17</v>
      </c>
      <c r="D43" s="11" t="s">
        <v>137</v>
      </c>
      <c r="E43" s="22">
        <f>('[1].цел.показ. (Автосохрдо 2015г.).xls].цел.показ. (Автосохрдо 2015г.).xls]Индикаторы'!D30/('[1].цел.показ. (Автосохрдо 2015г.).xls].цел.показ. (Автосохрдо 2015г.).xls]Индикаторы'!D30+'[1].цел.показ. (Автосохрдо 2015г.).xls].цел.показ. (Автосохрдо 2015г.).xls]Индикаторы'!D32))*100</f>
        <v>53.0278232405892</v>
      </c>
      <c r="F43" s="22">
        <f>('[1].цел.показ. (Автосохрдо 2015г.).xls].цел.показ. (Автосохрдо 2015г.).xls]Индикаторы'!E30/('[1].цел.показ. (Автосохрдо 2015г.).xls].цел.показ. (Автосохрдо 2015г.).xls]Индикаторы'!E30+'[1].цел.показ. (Автосохрдо 2015г.).xls].цел.показ. (Автосохрдо 2015г.).xls]Индикаторы'!E32))*100</f>
        <v>62.9642730810046</v>
      </c>
      <c r="G43" s="22">
        <f>('[1].цел.показ. (Автосохрдо 2015г.).xls].цел.показ. (Автосохрдо 2015г.).xls]Индикаторы'!F30/('[1].цел.показ. (Автосохрдо 2015г.).xls].цел.показ. (Автосохрдо 2015г.).xls]Индикаторы'!F30+'[1].цел.показ. (Автосохрдо 2015г.).xls].цел.показ. (Автосохрдо 2015г.).xls]Индикаторы'!F32))*100</f>
        <v>72.98329355608593</v>
      </c>
      <c r="H43" s="22">
        <f>('[1].цел.показ. (Автосохрдо 2015г.).xls].цел.показ. (Автосохрдо 2015г.).xls]Индикаторы'!G30/('[1].цел.показ. (Автосохрдо 2015г.).xls].цел.показ. (Автосохрдо 2015г.).xls]Индикаторы'!G30+'[1].цел.показ. (Автосохрдо 2015г.).xls].цел.показ. (Автосохрдо 2015г.).xls]Индикаторы'!G32))*100</f>
        <v>86.29154920025964</v>
      </c>
      <c r="I43" s="22">
        <f>('[1].цел.показ. (Автосохрдо 2015г.).xls].цел.показ. (Автосохрдо 2015г.).xls]Индикаторы'!H30/('[1].цел.показ. (Автосохрдо 2015г.).xls].цел.показ. (Автосохрдо 2015г.).xls]Индикаторы'!H30+'[1].цел.показ. (Автосохрдо 2015г.).xls].цел.показ. (Автосохрдо 2015г.).xls]Индикаторы'!H32))*100</f>
        <v>95.8152429258875</v>
      </c>
      <c r="J43" s="22">
        <f>('[1].цел.показ. (Автосохрдо 2015г.).xls].цел.показ. (Автосохрдо 2015г.).xls]Индикаторы'!I30/('[1].цел.показ. (Автосохрдо 2015г.).xls].цел.показ. (Автосохрдо 2015г.).xls]Индикаторы'!I30+'[1].цел.показ. (Автосохрдо 2015г.).xls].цел.показ. (Автосохрдо 2015г.).xls]Индикаторы'!I32))*100</f>
        <v>100</v>
      </c>
      <c r="K43" s="22">
        <f>('[1].цел.показ. (Автосохрдо 2015г.).xls].цел.показ. (Автосохрдо 2015г.).xls]Индикаторы'!J30/('[1].цел.показ. (Автосохрдо 2015г.).xls].цел.показ. (Автосохрдо 2015г.).xls]Индикаторы'!J30+'[1].цел.показ. (Автосохрдо 2015г.).xls].цел.показ. (Автосохрдо 2015г.).xls]Индикаторы'!J32))*100</f>
        <v>100</v>
      </c>
      <c r="L43" s="22">
        <f>('[1].цел.показ. (Автосохрдо 2015г.).xls].цел.показ. (Автосохрдо 2015г.).xls]Индикаторы'!K30/('[1].цел.показ. (Автосохрдо 2015г.).xls].цел.показ. (Автосохрдо 2015г.).xls]Индикаторы'!K30+'[1].цел.показ. (Автосохрдо 2015г.).xls].цел.показ. (Автосохрдо 2015г.).xls]Индикаторы'!K32))*100</f>
        <v>100</v>
      </c>
      <c r="M43" s="22">
        <f>('[1].цел.показ. (Автосохрдо 2015г.).xls].цел.показ. (Автосохрдо 2015г.).xls]Индикаторы'!L30/('[1].цел.показ. (Автосохрдо 2015г.).xls].цел.показ. (Автосохрдо 2015г.).xls]Индикаторы'!L30+'[1].цел.показ. (Автосохрдо 2015г.).xls].цел.показ. (Автосохрдо 2015г.).xls]Индикаторы'!L32))*100</f>
        <v>100</v>
      </c>
      <c r="N43" s="21"/>
    </row>
    <row r="44" spans="1:14" ht="105">
      <c r="A44" s="10" t="s">
        <v>138</v>
      </c>
      <c r="B44" s="11" t="s">
        <v>139</v>
      </c>
      <c r="C44" s="11" t="s">
        <v>35</v>
      </c>
      <c r="D44" s="11" t="s">
        <v>140</v>
      </c>
      <c r="E44" s="22">
        <f>('[1].цел.показ. (Автосохрдо 2015г.).xls].цел.показ. (Автосохрдо 2015г.).xls]Индикаторы'!D39/'[1].цел.показ. (Автосохрдо 2015г.).xls].цел.показ. (Автосохрдо 2015г.).xls]Индикаторы'!D38)*100%</f>
        <v>1</v>
      </c>
      <c r="F44" s="22">
        <f>('[1].цел.показ. (Автосохрдо 2015г.).xls].цел.показ. (Автосохрдо 2015г.).xls]Индикаторы'!E39/'[1].цел.показ. (Автосохрдо 2015г.).xls].цел.показ. (Автосохрдо 2015г.).xls]Индикаторы'!E38)*100%</f>
        <v>1</v>
      </c>
      <c r="G44" s="22">
        <f>('[1].цел.показ. (Автосохрдо 2015г.).xls].цел.показ. (Автосохрдо 2015г.).xls]Индикаторы'!F39/'[1].цел.показ. (Автосохрдо 2015г.).xls].цел.показ. (Автосохрдо 2015г.).xls]Индикаторы'!F38)*100%</f>
        <v>1</v>
      </c>
      <c r="H44" s="22">
        <f>('[1].цел.показ. (Автосохрдо 2015г.).xls].цел.показ. (Автосохрдо 2015г.).xls]Индикаторы'!G39/'[1].цел.показ. (Автосохрдо 2015г.).xls].цел.показ. (Автосохрдо 2015г.).xls]Индикаторы'!G38)*100%</f>
        <v>0.8693586698337292</v>
      </c>
      <c r="I44" s="22">
        <f>('[1].цел.показ. (Автосохрдо 2015г.).xls].цел.показ. (Автосохрдо 2015г.).xls]Индикаторы'!H39/'[1].цел.показ. (Автосохрдо 2015г.).xls].цел.показ. (Автосохрдо 2015г.).xls]Индикаторы'!H38)*100%</f>
        <v>0.984251968503937</v>
      </c>
      <c r="J44" s="22">
        <f>('[1].цел.показ. (Автосохрдо 2015г.).xls].цел.показ. (Автосохрдо 2015г.).xls]Индикаторы'!I39/'[1].цел.показ. (Автосохрдо 2015г.).xls].цел.показ. (Автосохрдо 2015г.).xls]Индикаторы'!I38)*100%</f>
        <v>1</v>
      </c>
      <c r="K44" s="22">
        <f>('[1].цел.показ. (Автосохрдо 2015г.).xls].цел.показ. (Автосохрдо 2015г.).xls]Индикаторы'!J39/'[1].цел.показ. (Автосохрдо 2015г.).xls].цел.показ. (Автосохрдо 2015г.).xls]Индикаторы'!J38)*100%</f>
        <v>1</v>
      </c>
      <c r="L44" s="22">
        <f>('[1].цел.показ. (Автосохрдо 2015г.).xls].цел.показ. (Автосохрдо 2015г.).xls]Индикаторы'!K39/'[1].цел.показ. (Автосохрдо 2015г.).xls].цел.показ. (Автосохрдо 2015г.).xls]Индикаторы'!K38)*100%</f>
        <v>1</v>
      </c>
      <c r="M44" s="22">
        <f>('[1].цел.показ. (Автосохрдо 2015г.).xls].цел.показ. (Автосохрдо 2015г.).xls]Индикаторы'!L39/'[1].цел.показ. (Автосохрдо 2015г.).xls].цел.показ. (Автосохрдо 2015г.).xls]Индикаторы'!L38)*100%</f>
        <v>1</v>
      </c>
      <c r="N44" s="21"/>
    </row>
    <row r="45" spans="1:14" ht="45">
      <c r="A45" s="10" t="s">
        <v>141</v>
      </c>
      <c r="B45" s="11" t="s">
        <v>142</v>
      </c>
      <c r="C45" s="11"/>
      <c r="D45" s="11"/>
      <c r="E45" s="21"/>
      <c r="F45" s="21"/>
      <c r="G45" s="21"/>
      <c r="H45" s="21"/>
      <c r="I45" s="21"/>
      <c r="J45" s="21"/>
      <c r="K45" s="21"/>
      <c r="L45" s="21"/>
      <c r="M45" s="21"/>
      <c r="N45" s="21"/>
    </row>
    <row r="46" spans="1:14" ht="60">
      <c r="A46" s="10" t="s">
        <v>143</v>
      </c>
      <c r="B46" s="11" t="s">
        <v>144</v>
      </c>
      <c r="C46" s="11" t="s">
        <v>17</v>
      </c>
      <c r="D46" s="11" t="s">
        <v>145</v>
      </c>
      <c r="E46" s="20">
        <f>'[1].цел.показ. (Автосохрдо 2015г.).xls].цел.показ. (Автосохрдо 2015г.).xls]Индикаторы'!D41/'[1].цел.показ. (Автосохрдо 2015г.).xls].цел.показ. (Автосохрдо 2015г.).xls]Индикаторы'!D40</f>
        <v>0.01633219493646754</v>
      </c>
      <c r="F46" s="20">
        <f>'[1].цел.показ. (Автосохрдо 2015г.).xls].цел.показ. (Автосохрдо 2015г.).xls]Индикаторы'!E41/'[1].цел.показ. (Автосохрдо 2015г.).xls].цел.показ. (Автосохрдо 2015г.).xls]Индикаторы'!E40</f>
        <v>0.019777898993541723</v>
      </c>
      <c r="G46" s="20">
        <f>'[1].цел.показ. (Автосохрдо 2015г.).xls].цел.показ. (Автосохрдо 2015г.).xls]Индикаторы'!F41/'[1].цел.показ. (Автосохрдо 2015г.).xls].цел.показ. (Автосохрдо 2015г.).xls]Индикаторы'!F40</f>
        <v>0.025529776281441364</v>
      </c>
      <c r="H46" s="20">
        <f>'[1].цел.показ. (Автосохрдо 2015г.).xls].цел.показ. (Автосохрдо 2015г.).xls]Индикаторы'!G41/'[1].цел.показ. (Автосохрдо 2015г.).xls].цел.показ. (Автосохрдо 2015г.).xls]Индикаторы'!G40</f>
        <v>34.33234748704294</v>
      </c>
      <c r="I46" s="20">
        <f>'[1].цел.показ. (Автосохрдо 2015г.).xls].цел.показ. (Автосохрдо 2015г.).xls]Индикаторы'!H41/'[1].цел.показ. (Автосохрдо 2015г.).xls].цел.показ. (Автосохрдо 2015г.).xls]Индикаторы'!H40</f>
        <v>55.356676</v>
      </c>
      <c r="J46" s="20">
        <f>'[1].цел.показ. (Автосохрдо 2015г.).xls].цел.показ. (Автосохрдо 2015г.).xls]Индикаторы'!I41/'[1].цел.показ. (Автосохрдо 2015г.).xls].цел.показ. (Автосохрдо 2015г.).xls]Индикаторы'!I40</f>
        <v>0.21333172353858457</v>
      </c>
      <c r="K46" s="20">
        <f>'[1].цел.показ. (Автосохрдо 2015г.).xls].цел.показ. (Автосохрдо 2015г.).xls]Индикаторы'!J41/'[1].цел.показ. (Автосохрдо 2015г.).xls].цел.показ. (Автосохрдо 2015г.).xls]Индикаторы'!J40</f>
        <v>0.18706900072910257</v>
      </c>
      <c r="L46" s="20">
        <f>'[1].цел.показ. (Автосохрдо 2015г.).xls].цел.показ. (Автосохрдо 2015г.).xls]Индикаторы'!K41/'[1].цел.показ. (Автосохрдо 2015г.).xls].цел.показ. (Автосохрдо 2015г.).xls]Индикаторы'!K40</f>
        <v>0.21352596823171252</v>
      </c>
      <c r="M46" s="20">
        <f>'[1].цел.показ. (Автосохрдо 2015г.).xls].цел.показ. (Автосохрдо 2015г.).xls]Индикаторы'!L41/'[1].цел.показ. (Автосохрдо 2015г.).xls].цел.показ. (Автосохрдо 2015г.).xls]Индикаторы'!L40</f>
        <v>0.2508320698439993</v>
      </c>
      <c r="N46" s="10" t="s">
        <v>146</v>
      </c>
    </row>
    <row r="47" spans="1:14" ht="45">
      <c r="A47" s="10" t="s">
        <v>147</v>
      </c>
      <c r="B47" s="11" t="s">
        <v>148</v>
      </c>
      <c r="C47" s="11" t="s">
        <v>17</v>
      </c>
      <c r="D47" s="11" t="s">
        <v>149</v>
      </c>
      <c r="E47" s="20">
        <f>'[1].цел.показ. (Автосохрдо 2015г.).xls].цел.показ. (Автосохрдо 2015г.).xls]Индикаторы'!D41/'[1].цел.показ. (Автосохрдо 2015г.).xls].цел.показ. (Автосохрдо 2015г.).xls]Индикаторы'!D40</f>
        <v>0.01633219493646754</v>
      </c>
      <c r="F47" s="20">
        <f>'[1].цел.показ. (Автосохрдо 2015г.).xls].цел.показ. (Автосохрдо 2015г.).xls]Индикаторы'!E41/'[1].цел.показ. (Автосохрдо 2015г.).xls].цел.показ. (Автосохрдо 2015г.).xls]Индикаторы'!D40</f>
        <v>0.01983851780518574</v>
      </c>
      <c r="G47" s="20">
        <f>'[1].цел.показ. (Автосохрдо 2015г.).xls].цел.показ. (Автосохрдо 2015г.).xls]Индикаторы'!F41/'[1].цел.показ. (Автосохрдо 2015г.).xls].цел.показ. (Автосохрдо 2015г.).xls]Индикаторы'!D40</f>
        <v>0.02192286299188294</v>
      </c>
      <c r="H47" s="20">
        <f>'[1].цел.показ. (Автосохрдо 2015г.).xls].цел.показ. (Автосохрдо 2015г.).xls]Индикаторы'!G41/'[1].цел.показ. (Автосохрдо 2015г.).xls].цел.показ. (Автосохрдо 2015г.).xls]Индикаторы'!D40</f>
        <v>0.025211292440665386</v>
      </c>
      <c r="I47" s="20">
        <f>'[1].цел.показ. (Автосохрдо 2015г.).xls].цел.показ. (Автосохрдо 2015г.).xls]Индикаторы'!H41/'[1].цел.показ. (Автосохрдо 2015г.).xls].цел.показ. (Автосохрдо 2015г.).xls]Индикаторы'!D40</f>
        <v>0.02899298630676519</v>
      </c>
      <c r="J47" s="20">
        <f>'[1].цел.показ. (Автосохрдо 2015г.).xls].цел.показ. (Автосохрдо 2015г.).xls]Индикаторы'!I41/'[1].цел.показ. (Автосохрдо 2015г.).xls].цел.показ. (Автосохрдо 2015г.).xls]Индикаторы'!D40</f>
        <v>0.03334193425277997</v>
      </c>
      <c r="K47" s="20">
        <f>'[1].цел.показ. (Автосохрдо 2015г.).xls].цел.показ. (Автосохрдо 2015г.).xls]Индикаторы'!J41/'[1].цел.показ. (Автосохрдо 2015г.).xls].цел.показ. (Автосохрдо 2015г.).xls]Индикаторы'!D40</f>
        <v>0.038343224390696956</v>
      </c>
      <c r="L47" s="20">
        <f>'[1].цел.показ. (Автосохрдо 2015г.).xls].цел.показ. (Автосохрдо 2015г.).xls]Индикаторы'!K41/'[1].цел.показ. (Автосохрдо 2015г.).xls].цел.показ. (Автосохрдо 2015г.).xls]Индикаторы'!D40</f>
        <v>0.044094708049301504</v>
      </c>
      <c r="M47" s="20">
        <f>'[1].цел.показ. (Автосохрдо 2015г.).xls].цел.показ. (Автосохрдо 2015г.).xls]Индикаторы'!L41/'[1].цел.показ. (Автосохрдо 2015г.).xls].цел.показ. (Автосохрдо 2015г.).xls]Индикаторы'!D40</f>
        <v>0.05070891425669672</v>
      </c>
      <c r="N47" s="10" t="s">
        <v>150</v>
      </c>
    </row>
    <row r="48" spans="1:14" ht="75">
      <c r="A48" s="10" t="s">
        <v>151</v>
      </c>
      <c r="B48" s="11" t="s">
        <v>152</v>
      </c>
      <c r="C48" s="11"/>
      <c r="D48" s="11"/>
      <c r="E48" s="21"/>
      <c r="F48" s="21"/>
      <c r="G48" s="21"/>
      <c r="H48" s="21"/>
      <c r="I48" s="21"/>
      <c r="J48" s="21"/>
      <c r="K48" s="21"/>
      <c r="L48" s="21"/>
      <c r="M48" s="21"/>
      <c r="N48" s="21"/>
    </row>
    <row r="49" spans="1:14" ht="60">
      <c r="A49" s="10" t="s">
        <v>153</v>
      </c>
      <c r="B49" s="11" t="s">
        <v>144</v>
      </c>
      <c r="C49" s="11" t="s">
        <v>48</v>
      </c>
      <c r="D49" s="11" t="s">
        <v>154</v>
      </c>
      <c r="E49" s="18" t="s">
        <v>35</v>
      </c>
      <c r="F49" s="20">
        <f>F46-E46</f>
        <v>0.003445704057074183</v>
      </c>
      <c r="G49" s="20">
        <f aca="true" t="shared" si="8" ref="G49:M50">G46-F46</f>
        <v>0.005751877287899641</v>
      </c>
      <c r="H49" s="20">
        <f t="shared" si="8"/>
        <v>34.3068177107615</v>
      </c>
      <c r="I49" s="20">
        <f t="shared" si="8"/>
        <v>21.024328512957062</v>
      </c>
      <c r="J49" s="20">
        <f t="shared" si="8"/>
        <v>-55.14334427646141</v>
      </c>
      <c r="K49" s="20">
        <f t="shared" si="8"/>
        <v>-0.026262722809481998</v>
      </c>
      <c r="L49" s="20">
        <f t="shared" si="8"/>
        <v>0.02645696750260995</v>
      </c>
      <c r="M49" s="20">
        <f t="shared" si="8"/>
        <v>0.037306101612286785</v>
      </c>
      <c r="N49" s="10" t="s">
        <v>90</v>
      </c>
    </row>
    <row r="50" spans="1:14" ht="60">
      <c r="A50" s="10" t="s">
        <v>155</v>
      </c>
      <c r="B50" s="11" t="s">
        <v>148</v>
      </c>
      <c r="C50" s="11" t="s">
        <v>48</v>
      </c>
      <c r="D50" s="11" t="s">
        <v>156</v>
      </c>
      <c r="E50" s="18" t="s">
        <v>35</v>
      </c>
      <c r="F50" s="20">
        <f>F47-E47</f>
        <v>0.0035063228687182008</v>
      </c>
      <c r="G50" s="20">
        <f t="shared" si="8"/>
        <v>0.0020843451866972007</v>
      </c>
      <c r="H50" s="20">
        <f t="shared" si="8"/>
        <v>0.003288429448782444</v>
      </c>
      <c r="I50" s="20">
        <f t="shared" si="8"/>
        <v>0.0037816938660998056</v>
      </c>
      <c r="J50" s="20">
        <f t="shared" si="8"/>
        <v>0.004348947946014776</v>
      </c>
      <c r="K50" s="20">
        <f t="shared" si="8"/>
        <v>0.005001290137916989</v>
      </c>
      <c r="L50" s="20">
        <f t="shared" si="8"/>
        <v>0.005751483658604548</v>
      </c>
      <c r="M50" s="20">
        <f t="shared" si="8"/>
        <v>0.0066142062073952165</v>
      </c>
      <c r="N50" s="10" t="s">
        <v>90</v>
      </c>
    </row>
    <row r="51" spans="1:14" ht="75">
      <c r="A51" s="23" t="s">
        <v>157</v>
      </c>
      <c r="B51" s="24" t="s">
        <v>158</v>
      </c>
      <c r="C51" s="24" t="s">
        <v>17</v>
      </c>
      <c r="D51" s="24" t="s">
        <v>159</v>
      </c>
      <c r="E51" s="18">
        <f>('[1].цел.показ. (Автосохрдо 2015г.).xls].цел.показ. (Автосохрдо 2015г.).xls]Индикаторы'!D42/'[1].цел.показ. (Автосохрдо 2015г.).xls].цел.показ. (Автосохрдо 2015г.).xls]Индикаторы'!D40)*100</f>
        <v>0</v>
      </c>
      <c r="F51" s="18">
        <f>('[1].цел.показ. (Автосохрдо 2015г.).xls].цел.показ. (Автосохрдо 2015г.).xls]Индикаторы'!E42/'[1].цел.показ. (Автосохрдо 2015г.).xls].цел.показ. (Автосохрдо 2015г.).xls]Индикаторы'!E40)*100</f>
        <v>0</v>
      </c>
      <c r="G51" s="18">
        <f>('[1].цел.показ. (Автосохрдо 2015г.).xls].цел.показ. (Автосохрдо 2015г.).xls]Индикаторы'!F42/'[1].цел.показ. (Автосохрдо 2015г.).xls].цел.показ. (Автосохрдо 2015г.).xls]Индикаторы'!F40)*100</f>
        <v>0</v>
      </c>
      <c r="H51" s="18">
        <f>('[1].цел.показ. (Автосохрдо 2015г.).xls].цел.показ. (Автосохрдо 2015г.).xls]Индикаторы'!G42/'[1].цел.показ. (Автосохрдо 2015г.).xls].цел.показ. (Автосохрдо 2015г.).xls]Индикаторы'!G40)*100</f>
        <v>0</v>
      </c>
      <c r="I51" s="18">
        <f>('[1].цел.показ. (Автосохрдо 2015г.).xls].цел.показ. (Автосохрдо 2015г.).xls]Индикаторы'!H42/'[1].цел.показ. (Автосохрдо 2015г.).xls].цел.показ. (Автосохрдо 2015г.).xls]Индикаторы'!H40)*100</f>
        <v>0</v>
      </c>
      <c r="J51" s="18">
        <f>('[1].цел.показ. (Автосохрдо 2015г.).xls].цел.показ. (Автосохрдо 2015г.).xls]Индикаторы'!I42/'[1].цел.показ. (Автосохрдо 2015г.).xls].цел.показ. (Автосохрдо 2015г.).xls]Индикаторы'!I40)*100</f>
        <v>0</v>
      </c>
      <c r="K51" s="18">
        <f>('[1].цел.показ. (Автосохрдо 2015г.).xls].цел.показ. (Автосохрдо 2015г.).xls]Индикаторы'!J42/'[1].цел.показ. (Автосохрдо 2015г.).xls].цел.показ. (Автосохрдо 2015г.).xls]Индикаторы'!J40)*100</f>
        <v>0</v>
      </c>
      <c r="L51" s="18">
        <f>('[1].цел.показ. (Автосохрдо 2015г.).xls].цел.показ. (Автосохрдо 2015г.).xls]Индикаторы'!K42/'[1].цел.показ. (Автосохрдо 2015г.).xls].цел.показ. (Автосохрдо 2015г.).xls]Индикаторы'!K40)*100</f>
        <v>0</v>
      </c>
      <c r="M51" s="18">
        <f>('[1].цел.показ. (Автосохрдо 2015г.).xls].цел.показ. (Автосохрдо 2015г.).xls]Индикаторы'!L42/'[1].цел.показ. (Автосохрдо 2015г.).xls].цел.показ. (Автосохрдо 2015г.).xls]Индикаторы'!L40)*100</f>
        <v>0</v>
      </c>
      <c r="N51" s="18"/>
    </row>
    <row r="52" spans="1:14" ht="75">
      <c r="A52" s="23" t="s">
        <v>160</v>
      </c>
      <c r="B52" s="24" t="s">
        <v>161</v>
      </c>
      <c r="C52" s="24" t="s">
        <v>48</v>
      </c>
      <c r="D52" s="24" t="s">
        <v>162</v>
      </c>
      <c r="E52" s="18" t="s">
        <v>35</v>
      </c>
      <c r="F52" s="18">
        <f>F51-E51</f>
        <v>0</v>
      </c>
      <c r="G52" s="18">
        <f aca="true" t="shared" si="9" ref="G52:M52">G51-F51</f>
        <v>0</v>
      </c>
      <c r="H52" s="18">
        <f t="shared" si="9"/>
        <v>0</v>
      </c>
      <c r="I52" s="18">
        <f t="shared" si="9"/>
        <v>0</v>
      </c>
      <c r="J52" s="18">
        <f t="shared" si="9"/>
        <v>0</v>
      </c>
      <c r="K52" s="18">
        <f t="shared" si="9"/>
        <v>0</v>
      </c>
      <c r="L52" s="18">
        <f t="shared" si="9"/>
        <v>0</v>
      </c>
      <c r="M52" s="18">
        <f t="shared" si="9"/>
        <v>0</v>
      </c>
      <c r="N52" s="17" t="s">
        <v>90</v>
      </c>
    </row>
    <row r="53" spans="1:14" ht="90">
      <c r="A53" s="23" t="s">
        <v>163</v>
      </c>
      <c r="B53" s="24" t="s">
        <v>164</v>
      </c>
      <c r="C53" s="24" t="s">
        <v>17</v>
      </c>
      <c r="D53" s="24" t="s">
        <v>165</v>
      </c>
      <c r="E53" s="22">
        <f>'[1].цел.показ. (Автосохрдо 2015г.).xls].цел.показ. (Автосохрдо 2015г.).xls]Индикаторы'!D44/'[1].цел.показ. (Автосохрдо 2015г.).xls].цел.показ. (Автосохрдо 2015г.).xls]Индикаторы'!D43</f>
        <v>0</v>
      </c>
      <c r="F53" s="22">
        <f>'[1].цел.показ. (Автосохрдо 2015г.).xls].цел.показ. (Автосохрдо 2015г.).xls]Индикаторы'!E44/'[1].цел.показ. (Автосохрдо 2015г.).xls].цел.показ. (Автосохрдо 2015г.).xls]Индикаторы'!E43</f>
        <v>0</v>
      </c>
      <c r="G53" s="22">
        <f>'[1].цел.показ. (Автосохрдо 2015г.).xls].цел.показ. (Автосохрдо 2015г.).xls]Индикаторы'!F44/'[1].цел.показ. (Автосохрдо 2015г.).xls].цел.показ. (Автосохрдо 2015г.).xls]Индикаторы'!F43</f>
        <v>0</v>
      </c>
      <c r="H53" s="22">
        <f>'[1].цел.показ. (Автосохрдо 2015г.).xls].цел.показ. (Автосохрдо 2015г.).xls]Индикаторы'!G44/'[1].цел.показ. (Автосохрдо 2015г.).xls].цел.показ. (Автосохрдо 2015г.).xls]Индикаторы'!G43</f>
        <v>0</v>
      </c>
      <c r="I53" s="22">
        <f>'[1].цел.показ. (Автосохрдо 2015г.).xls].цел.показ. (Автосохрдо 2015г.).xls]Индикаторы'!H44/'[1].цел.показ. (Автосохрдо 2015г.).xls].цел.показ. (Автосохрдо 2015г.).xls]Индикаторы'!H43</f>
        <v>4.680851063829787</v>
      </c>
      <c r="J53" s="22">
        <f>'[1].цел.показ. (Автосохрдо 2015г.).xls].цел.показ. (Автосохрдо 2015г.).xls]Индикаторы'!I44/'[1].цел.показ. (Автосохрдо 2015г.).xls].цел.показ. (Автосохрдо 2015г.).xls]Индикаторы'!I43</f>
        <v>0</v>
      </c>
      <c r="K53" s="22">
        <f>'[1].цел.показ. (Автосохрдо 2015г.).xls].цел.показ. (Автосохрдо 2015г.).xls]Индикаторы'!J44/'[1].цел.показ. (Автосохрдо 2015г.).xls].цел.показ. (Автосохрдо 2015г.).xls]Индикаторы'!J43</f>
        <v>0</v>
      </c>
      <c r="L53" s="22">
        <f>'[1].цел.показ. (Автосохрдо 2015г.).xls].цел.показ. (Автосохрдо 2015г.).xls]Индикаторы'!K44/'[1].цел.показ. (Автосохрдо 2015г.).xls].цел.показ. (Автосохрдо 2015г.).xls]Индикаторы'!K43</f>
        <v>0</v>
      </c>
      <c r="M53" s="22">
        <f>'[1].цел.показ. (Автосохрдо 2015г.).xls].цел.показ. (Автосохрдо 2015г.).xls]Индикаторы'!L44/'[1].цел.показ. (Автосохрдо 2015г.).xls].цел.показ. (Автосохрдо 2015г.).xls]Индикаторы'!L43</f>
        <v>4.680851063829787</v>
      </c>
      <c r="N53" s="18"/>
    </row>
    <row r="54" spans="1:14" ht="45">
      <c r="A54" s="23" t="s">
        <v>166</v>
      </c>
      <c r="B54" s="24" t="s">
        <v>167</v>
      </c>
      <c r="C54" s="24" t="s">
        <v>168</v>
      </c>
      <c r="D54" s="24" t="s">
        <v>169</v>
      </c>
      <c r="E54" s="18">
        <f>'[1].цел.показ. (Автосохрдо 2015г.).xls].цел.показ. (Автосохрдо 2015г.).xls]Индикаторы'!D45</f>
        <v>0</v>
      </c>
      <c r="F54" s="18">
        <f>'[1].цел.показ. (Автосохрдо 2015г.).xls].цел.показ. (Автосохрдо 2015г.).xls]Индикаторы'!E45</f>
        <v>0</v>
      </c>
      <c r="G54" s="18">
        <f>'[1].цел.показ. (Автосохрдо 2015г.).xls].цел.показ. (Автосохрдо 2015г.).xls]Индикаторы'!F45</f>
        <v>0</v>
      </c>
      <c r="H54" s="18">
        <f>'[1].цел.показ. (Автосохрдо 2015г.).xls].цел.показ. (Автосохрдо 2015г.).xls]Индикаторы'!G45</f>
        <v>440</v>
      </c>
      <c r="I54" s="18">
        <f>'[1].цел.показ. (Автосохрдо 2015г.).xls].цел.показ. (Автосохрдо 2015г.).xls]Индикаторы'!H45</f>
        <v>440</v>
      </c>
      <c r="J54" s="18">
        <f>'[1].цел.показ. (Автосохрдо 2015г.).xls].цел.показ. (Автосохрдо 2015г.).xls]Индикаторы'!I45</f>
        <v>440</v>
      </c>
      <c r="K54" s="18">
        <f>'[1].цел.показ. (Автосохрдо 2015г.).xls].цел.показ. (Автосохрдо 2015г.).xls]Индикаторы'!J45</f>
        <v>440</v>
      </c>
      <c r="L54" s="18">
        <f>'[1].цел.показ. (Автосохрдо 2015г.).xls].цел.показ. (Автосохрдо 2015г.).xls]Индикаторы'!K45</f>
        <v>440</v>
      </c>
      <c r="M54" s="18">
        <f>'[1].цел.показ. (Автосохрдо 2015г.).xls].цел.показ. (Автосохрдо 2015г.).xls]Индикаторы'!L45</f>
        <v>440</v>
      </c>
      <c r="N54" s="18"/>
    </row>
    <row r="55" spans="1:14" ht="90">
      <c r="A55" s="23" t="s">
        <v>170</v>
      </c>
      <c r="B55" s="24" t="s">
        <v>171</v>
      </c>
      <c r="C55" s="24" t="s">
        <v>17</v>
      </c>
      <c r="D55" s="24" t="s">
        <v>172</v>
      </c>
      <c r="E55" s="22">
        <f>'[1].цел.показ. (Автосохрдо 2015г.).xls].цел.показ. (Автосохрдо 2015г.).xls]Индикаторы'!D47/'[1].цел.показ. (Автосохрдо 2015г.).xls].цел.показ. (Автосохрдо 2015г.).xls]Индикаторы'!D46</f>
        <v>0</v>
      </c>
      <c r="F55" s="22">
        <f>'[1].цел.показ. (Автосохрдо 2015г.).xls].цел.показ. (Автосохрдо 2015г.).xls]Индикаторы'!E47/'[1].цел.показ. (Автосохрдо 2015г.).xls].цел.показ. (Автосохрдо 2015г.).xls]Индикаторы'!E46</f>
        <v>0</v>
      </c>
      <c r="G55" s="22">
        <f>'[1].цел.показ. (Автосохрдо 2015г.).xls].цел.показ. (Автосохрдо 2015г.).xls]Индикаторы'!F47/'[1].цел.показ. (Автосохрдо 2015г.).xls].цел.показ. (Автосохрдо 2015г.).xls]Индикаторы'!F46</f>
        <v>0</v>
      </c>
      <c r="H55" s="22">
        <f>'[1].цел.показ. (Автосохрдо 2015г.).xls].цел.показ. (Автосохрдо 2015г.).xls]Индикаторы'!G47/'[1].цел.показ. (Автосохрдо 2015г.).xls].цел.показ. (Автосохрдо 2015г.).xls]Индикаторы'!G46</f>
        <v>1</v>
      </c>
      <c r="I55" s="22">
        <f>'[1].цел.показ. (Автосохрдо 2015г.).xls].цел.показ. (Автосохрдо 2015г.).xls]Индикаторы'!H47/'[1].цел.показ. (Автосохрдо 2015г.).xls].цел.показ. (Автосохрдо 2015г.).xls]Индикаторы'!H46</f>
        <v>1</v>
      </c>
      <c r="J55" s="22">
        <f>'[1].цел.показ. (Автосохрдо 2015г.).xls].цел.показ. (Автосохрдо 2015г.).xls]Индикаторы'!I47/'[1].цел.показ. (Автосохрдо 2015г.).xls].цел.показ. (Автосохрдо 2015г.).xls]Индикаторы'!I46</f>
        <v>1</v>
      </c>
      <c r="K55" s="22">
        <f>'[1].цел.показ. (Автосохрдо 2015г.).xls].цел.показ. (Автосохрдо 2015г.).xls]Индикаторы'!J47/'[1].цел.показ. (Автосохрдо 2015г.).xls].цел.показ. (Автосохрдо 2015г.).xls]Индикаторы'!J46</f>
        <v>1</v>
      </c>
      <c r="L55" s="22">
        <f>'[1].цел.показ. (Автосохрдо 2015г.).xls].цел.показ. (Автосохрдо 2015г.).xls]Индикаторы'!K47/'[1].цел.показ. (Автосохрдо 2015г.).xls].цел.показ. (Автосохрдо 2015г.).xls]Индикаторы'!K46</f>
        <v>1</v>
      </c>
      <c r="M55" s="22">
        <f>'[1].цел.показ. (Автосохрдо 2015г.).xls].цел.показ. (Автосохрдо 2015г.).xls]Индикаторы'!L47/'[1].цел.показ. (Автосохрдо 2015г.).xls].цел.показ. (Автосохрдо 2015г.).xls]Индикаторы'!L46</f>
        <v>1</v>
      </c>
      <c r="N55" s="18"/>
    </row>
    <row r="56" spans="1:14" ht="120">
      <c r="A56" s="23" t="s">
        <v>173</v>
      </c>
      <c r="B56" s="24" t="s">
        <v>174</v>
      </c>
      <c r="C56" s="24" t="s">
        <v>17</v>
      </c>
      <c r="D56" s="24" t="s">
        <v>175</v>
      </c>
      <c r="E56" s="22">
        <f>'[1].цел.показ. (Автосохрдо 2015г.).xls].цел.показ. (Автосохрдо 2015г.).xls]Индикаторы'!I49/'[1].цел.показ. (Автосохрдо 2015г.).xls].цел.показ. (Автосохрдо 2015г.).xls]Индикаторы'!I48</f>
        <v>1.2212266666666667</v>
      </c>
      <c r="F56" s="22">
        <f>'[1].цел.показ. (Автосохрдо 2015г.).xls].цел.показ. (Автосохрдо 2015г.).xls]Индикаторы'!J49/'[1].цел.показ. (Автосохрдо 2015г.).xls].цел.показ. (Автосохрдо 2015г.).xls]Индикаторы'!J48</f>
        <v>1.3067125333333334</v>
      </c>
      <c r="G56" s="22">
        <f>'[1].цел.показ. (Автосохрдо 2015г.).xls].цел.показ. (Автосохрдо 2015г.).xls]Индикаторы'!K49/'[1].цел.показ. (Автосохрдо 2015г.).xls].цел.показ. (Автосохрдо 2015г.).xls]Индикаторы'!K48</f>
        <v>1.3981824106666667</v>
      </c>
      <c r="H56" s="22">
        <f>'[1].цел.показ. (Автосохрдо 2015г.).xls].цел.показ. (Автосохрдо 2015г.).xls]Индикаторы'!G49/'[1].цел.показ. (Автосохрдо 2015г.).xls].цел.показ. (Автосохрдо 2015г.).xls]Индикаторы'!G48</f>
        <v>1.0666666666666667</v>
      </c>
      <c r="I56" s="22">
        <f>'[1].цел.показ. (Автосохрдо 2015г.).xls].цел.показ. (Автосохрдо 2015г.).xls]Индикаторы'!H49/'[1].цел.показ. (Автосохрдо 2015г.).xls].цел.показ. (Автосохрдо 2015г.).xls]Индикаторы'!H48</f>
        <v>1.1413333333333333</v>
      </c>
      <c r="J56" s="22">
        <f>'[1].цел.показ. (Автосохрдо 2015г.).xls].цел.показ. (Автосохрдо 2015г.).xls]Индикаторы'!I49/'[1].цел.показ. (Автосохрдо 2015г.).xls].цел.показ. (Автосохрдо 2015г.).xls]Индикаторы'!I48</f>
        <v>1.2212266666666667</v>
      </c>
      <c r="K56" s="22">
        <f>'[1].цел.показ. (Автосохрдо 2015г.).xls].цел.показ. (Автосохрдо 2015г.).xls]Индикаторы'!J49/'[1].цел.показ. (Автосохрдо 2015г.).xls].цел.показ. (Автосохрдо 2015г.).xls]Индикаторы'!J48</f>
        <v>1.3067125333333334</v>
      </c>
      <c r="L56" s="22">
        <f>'[1].цел.показ. (Автосохрдо 2015г.).xls].цел.показ. (Автосохрдо 2015г.).xls]Индикаторы'!K49/'[1].цел.показ. (Автосохрдо 2015г.).xls].цел.показ. (Автосохрдо 2015г.).xls]Индикаторы'!K48</f>
        <v>1.3981824106666667</v>
      </c>
      <c r="M56" s="22">
        <f>'[1].цел.показ. (Автосохрдо 2015г.).xls].цел.показ. (Автосохрдо 2015г.).xls]Индикаторы'!L49/'[1].цел.показ. (Автосохрдо 2015г.).xls].цел.показ. (Автосохрдо 2015г.).xls]Индикаторы'!L48</f>
        <v>1.4960551794133337</v>
      </c>
      <c r="N56" s="18"/>
    </row>
    <row r="57" spans="1:14" ht="90">
      <c r="A57" s="23" t="s">
        <v>176</v>
      </c>
      <c r="B57" s="24" t="s">
        <v>177</v>
      </c>
      <c r="C57" s="24" t="s">
        <v>178</v>
      </c>
      <c r="D57" s="24" t="s">
        <v>179</v>
      </c>
      <c r="E57" s="20">
        <f>'[1].цел.показ. (Автосохрдо 2015г.).xls].цел.показ. (Автосохрдо 2015г.).xls]Индикаторы'!D50/'[1].цел.показ. (Автосохрдо 2015г.).xls].цел.показ. (Автосохрдо 2015г.).xls]Индикаторы'!D51</f>
        <v>14.575019638648861</v>
      </c>
      <c r="F57" s="20">
        <f>'[1].цел.показ. (Автосохрдо 2015г.).xls].цел.показ. (Автосохрдо 2015г.).xls]Индикаторы'!E50/'[1].цел.показ. (Автосохрдо 2015г.).xls].цел.показ. (Автосохрдо 2015г.).xls]Индикаторы'!E51</f>
        <v>12.57378984651712</v>
      </c>
      <c r="G57" s="20">
        <f>'[1].цел.показ. (Автосохрдо 2015г.).xls].цел.показ. (Автосохрдо 2015г.).xls]Индикаторы'!F50/'[1].цел.показ. (Автосохрдо 2015г.).xls].цел.показ. (Автосохрдо 2015г.).xls]Индикаторы'!F51</f>
        <v>17.31970471323112</v>
      </c>
      <c r="H57" s="20">
        <f>'[1].цел.показ. (Автосохрдо 2015г.).xls].цел.показ. (Автосохрдо 2015г.).xls]Индикаторы'!G50/'[1].цел.показ. (Автосохрдо 2015г.).xls].цел.показ. (Автосохрдо 2015г.).xls]Индикаторы'!G51</f>
        <v>18.989623156744948</v>
      </c>
      <c r="I57" s="20">
        <f>'[1].цел.показ. (Автосохрдо 2015г.).xls].цел.показ. (Автосохрдо 2015г.).xls]Индикаторы'!H50/'[1].цел.показ. (Автосохрдо 2015г.).xls].цел.показ. (Автосохрдо 2015г.).xls]Индикаторы'!H51</f>
        <v>21.000525210084035</v>
      </c>
      <c r="J57" s="20">
        <f>'[1].цел.показ. (Автосохрдо 2015г.).xls].цел.показ. (Автосохрдо 2015г.).xls]Индикаторы'!I50/'[1].цел.показ. (Автосохрдо 2015г.).xls].цел.показ. (Автосохрдо 2015г.).xls]Индикаторы'!I51</f>
        <v>23.341624365482232</v>
      </c>
      <c r="K57" s="20">
        <f>'[1].цел.показ. (Автосохрдо 2015г.).xls].цел.показ. (Автосохрдо 2015г.).xls]Индикаторы'!J50/'[1].цел.показ. (Автосохрдо 2015г.).xls].цел.показ. (Автосохрдо 2015г.).xls]Индикаторы'!J51</f>
        <v>26.44</v>
      </c>
      <c r="L57" s="20">
        <f>'[1].цел.показ. (Автосохрдо 2015г.).xls].цел.показ. (Автосохрдо 2015г.).xls]Индикаторы'!K50/'[1].цел.показ. (Автосохрдо 2015г.).xls].цел.показ. (Автосохрдо 2015г.).xls]Индикаторы'!K51</f>
        <v>29.66439024390244</v>
      </c>
      <c r="M57" s="20">
        <f>'[1].цел.показ. (Автосохрдо 2015г.).xls].цел.показ. (Автосохрдо 2015г.).xls]Индикаторы'!L50/'[1].цел.показ. (Автосохрдо 2015г.).xls].цел.показ. (Автосохрдо 2015г.).xls]Индикаторы'!L51</f>
        <v>33.301904761904765</v>
      </c>
      <c r="N57" s="18"/>
    </row>
    <row r="58" spans="1:14" ht="14.25">
      <c r="A58" s="55" t="s">
        <v>180</v>
      </c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7"/>
    </row>
    <row r="59" spans="1:14" ht="135">
      <c r="A59" s="23" t="s">
        <v>181</v>
      </c>
      <c r="B59" s="24" t="s">
        <v>182</v>
      </c>
      <c r="C59" s="24" t="s">
        <v>17</v>
      </c>
      <c r="D59" s="24" t="s">
        <v>183</v>
      </c>
      <c r="E59" s="22">
        <f>('[1].цел.показ. (Автосохрдо 2015г.).xls].цел.показ. (Автосохрдо 2015г.).xls]Индикаторы'!D53/'[1].цел.показ. (Автосохрдо 2015г.).xls].цел.показ. (Автосохрдо 2015г.).xls]Индикаторы'!D52)*100</f>
        <v>100</v>
      </c>
      <c r="F59" s="22">
        <f>('[1].цел.показ. (Автосохрдо 2015г.).xls].цел.показ. (Автосохрдо 2015г.).xls]Индикаторы'!E53/'[1].цел.показ. (Автосохрдо 2015г.).xls].цел.показ. (Автосохрдо 2015г.).xls]Индикаторы'!E52)*100</f>
        <v>100</v>
      </c>
      <c r="G59" s="22">
        <f>('[1].цел.показ. (Автосохрдо 2015г.).xls].цел.показ. (Автосохрдо 2015г.).xls]Индикаторы'!F53/'[1].цел.показ. (Автосохрдо 2015г.).xls].цел.показ. (Автосохрдо 2015г.).xls]Индикаторы'!F52)*100</f>
        <v>100</v>
      </c>
      <c r="H59" s="22">
        <f>('[1].цел.показ. (Автосохрдо 2015г.).xls].цел.показ. (Автосохрдо 2015г.).xls]Индикаторы'!G53/'[1].цел.показ. (Автосохрдо 2015г.).xls].цел.показ. (Автосохрдо 2015г.).xls]Индикаторы'!G52)*100</f>
        <v>100</v>
      </c>
      <c r="I59" s="22">
        <f>('[1].цел.показ. (Автосохрдо 2015г.).xls].цел.показ. (Автосохрдо 2015г.).xls]Индикаторы'!H53/'[1].цел.показ. (Автосохрдо 2015г.).xls].цел.показ. (Автосохрдо 2015г.).xls]Индикаторы'!H52)*100</f>
        <v>100</v>
      </c>
      <c r="J59" s="22">
        <f>('[1].цел.показ. (Автосохрдо 2015г.).xls].цел.показ. (Автосохрдо 2015г.).xls]Индикаторы'!I53/'[1].цел.показ. (Автосохрдо 2015г.).xls].цел.показ. (Автосохрдо 2015г.).xls]Индикаторы'!I52)*100</f>
        <v>100</v>
      </c>
      <c r="K59" s="22">
        <f>('[1].цел.показ. (Автосохрдо 2015г.).xls].цел.показ. (Автосохрдо 2015г.).xls]Индикаторы'!J53/'[1].цел.показ. (Автосохрдо 2015г.).xls].цел.показ. (Автосохрдо 2015г.).xls]Индикаторы'!J52)*100</f>
        <v>100</v>
      </c>
      <c r="L59" s="22">
        <f>('[1].цел.показ. (Автосохрдо 2015г.).xls].цел.показ. (Автосохрдо 2015г.).xls]Индикаторы'!K53/'[1].цел.показ. (Автосохрдо 2015г.).xls].цел.показ. (Автосохрдо 2015г.).xls]Индикаторы'!K52)*100</f>
        <v>100</v>
      </c>
      <c r="M59" s="22">
        <f>('[1].цел.показ. (Автосохрдо 2015г.).xls].цел.показ. (Автосохрдо 2015г.).xls]Индикаторы'!L53/'[1].цел.показ. (Автосохрдо 2015г.).xls].цел.показ. (Автосохрдо 2015г.).xls]Индикаторы'!L52)*100</f>
        <v>100</v>
      </c>
      <c r="N59" s="18"/>
    </row>
    <row r="60" spans="1:14" ht="120">
      <c r="A60" s="23" t="s">
        <v>184</v>
      </c>
      <c r="B60" s="24" t="s">
        <v>185</v>
      </c>
      <c r="C60" s="24" t="s">
        <v>17</v>
      </c>
      <c r="D60" s="24" t="s">
        <v>186</v>
      </c>
      <c r="E60" s="22">
        <f>('[1].цел.показ. (Автосохрдо 2015г.).xls].цел.показ. (Автосохрдо 2015г.).xls]Индикаторы'!D55/'[1].цел.показ. (Автосохрдо 2015г.).xls].цел.показ. (Автосохрдо 2015г.).xls]Индикаторы'!D54)*100</f>
        <v>1.802583703308075</v>
      </c>
      <c r="F60" s="22">
        <f>('[1].цел.показ. (Автосохрдо 2015г.).xls].цел.показ. (Автосохрдо 2015г.).xls]Индикаторы'!E55/'[1].цел.показ. (Автосохрдо 2015г.).xls].цел.показ. (Автосохрдо 2015г.).xls]Индикаторы'!E54)*100</f>
        <v>1.4804381846635368</v>
      </c>
      <c r="G60" s="22">
        <f>('[1].цел.показ. (Автосохрдо 2015г.).xls].цел.показ. (Автосохрдо 2015г.).xls]Индикаторы'!F55/'[1].цел.показ. (Автосохрдо 2015г.).xls].цел.показ. (Автосохрдо 2015г.).xls]Индикаторы'!F54)*100</f>
        <v>1.405796205895075</v>
      </c>
      <c r="H60" s="22">
        <f>('[1].цел.показ. (Автосохрдо 2015г.).xls].цел.показ. (Автосохрдо 2015г.).xls]Индикаторы'!G55/'[1].цел.показ. (Автосохрдо 2015г.).xls].цел.показ. (Автосохрдо 2015г.).xls]Индикаторы'!G54)*100</f>
        <v>1.4057962058950748</v>
      </c>
      <c r="I60" s="22">
        <f>('[1].цел.показ. (Автосохрдо 2015г.).xls].цел.показ. (Автосохрдо 2015г.).xls]Индикаторы'!H55/'[1].цел.показ. (Автосохрдо 2015г.).xls].цел.показ. (Автосохрдо 2015г.).xls]Индикаторы'!H54)*100</f>
        <v>1.405796205895075</v>
      </c>
      <c r="J60" s="22">
        <f>('[1].цел.показ. (Автосохрдо 2015г.).xls].цел.показ. (Автосохрдо 2015г.).xls]Индикаторы'!I55/'[1].цел.показ. (Автосохрдо 2015г.).xls].цел.показ. (Автосохрдо 2015г.).xls]Индикаторы'!I54)*100</f>
        <v>1.4057962058950748</v>
      </c>
      <c r="K60" s="22">
        <f>('[1].цел.показ. (Автосохрдо 2015г.).xls].цел.показ. (Автосохрдо 2015г.).xls]Индикаторы'!J55/'[1].цел.показ. (Автосохрдо 2015г.).xls].цел.показ. (Автосохрдо 2015г.).xls]Индикаторы'!J54)*100</f>
        <v>1.4057962058950748</v>
      </c>
      <c r="L60" s="22">
        <f>('[1].цел.показ. (Автосохрдо 2015г.).xls].цел.показ. (Автосохрдо 2015г.).xls]Индикаторы'!K55/'[1].цел.показ. (Автосохрдо 2015г.).xls].цел.показ. (Автосохрдо 2015г.).xls]Индикаторы'!K54)*100</f>
        <v>1.4057962058950748</v>
      </c>
      <c r="M60" s="22">
        <f>('[1].цел.показ. (Автосохрдо 2015г.).xls].цел.показ. (Автосохрдо 2015г.).xls]Индикаторы'!L55/'[1].цел.показ. (Автосохрдо 2015г.).xls].цел.показ. (Автосохрдо 2015г.).xls]Индикаторы'!L54)*100</f>
        <v>1.405796205895075</v>
      </c>
      <c r="N60" s="18"/>
    </row>
    <row r="61" spans="1:14" ht="135">
      <c r="A61" s="23" t="s">
        <v>187</v>
      </c>
      <c r="B61" s="24" t="s">
        <v>188</v>
      </c>
      <c r="C61" s="24" t="s">
        <v>17</v>
      </c>
      <c r="D61" s="24" t="s">
        <v>189</v>
      </c>
      <c r="E61" s="19">
        <f>('[1].цел.показ. (Автосохрдо 2015г.).xls].цел.показ. (Автосохрдо 2015г.).xls]Индикаторы'!D56/'[1].цел.показ. (Автосохрдо 2015г.).xls].цел.показ. (Автосохрдо 2015г.).xls]Индикаторы'!D54)*100</f>
        <v>96.99903194578896</v>
      </c>
      <c r="F61" s="19">
        <f>('[1].цел.показ. (Автосохрдо 2015г.).xls].цел.показ. (Автосохрдо 2015г.).xls]Индикаторы'!E56/'[1].цел.показ. (Автосохрдо 2015г.).xls].цел.показ. (Автосохрдо 2015г.).xls]Индикаторы'!E54)*100</f>
        <v>96.78247261345852</v>
      </c>
      <c r="G61" s="19">
        <f>('[1].цел.показ. (Автосохрдо 2015г.).xls].цел.показ. (Автосохрдо 2015г.).xls]Индикаторы'!F56/'[1].цел.показ. (Автосохрдо 2015г.).xls].цел.показ. (Автосохрдо 2015г.).xls]Индикаторы'!F54)*100</f>
        <v>96.99993820676018</v>
      </c>
      <c r="H61" s="19">
        <f>('[1].цел.показ. (Автосохрдо 2015г.).xls].цел.показ. (Автосохрдо 2015г.).xls]Индикаторы'!G56/'[1].цел.показ. (Автосохрдо 2015г.).xls].цел.показ. (Автосохрдо 2015г.).xls]Индикаторы'!G54)*100</f>
        <v>102.99993438449792</v>
      </c>
      <c r="I61" s="19">
        <f>('[1].цел.показ. (Автосохрдо 2015г.).xls].цел.показ. (Автосохрдо 2015г.).xls]Индикаторы'!H56/'[1].цел.показ. (Автосохрдо 2015г.).xls].цел.показ. (Автосохрдо 2015г.).xls]Индикаторы'!H54)*100</f>
        <v>109.37106434642565</v>
      </c>
      <c r="J61" s="19">
        <f>('[1].цел.показ. (Автосохрдо 2015г.).xls].цел.показ. (Автосохрдо 2015г.).xls]Индикаторы'!I56/'[1].цел.показ. (Автосохрдо 2015г.).xls].цел.показ. (Автосохрдо 2015г.).xls]Индикаторы'!I54)*100</f>
        <v>116.13628482146228</v>
      </c>
      <c r="K61" s="19">
        <f>('[1].цел.показ. (Автосохрдо 2015г.).xls].цел.показ. (Автосохрдо 2015г.).xls]Индикаторы'!J56/'[1].цел.показ. (Автосохрдо 2015г.).xls].цел.показ. (Автосохрдо 2015г.).xls]Индикаторы'!J54)*100</f>
        <v>120.92540996873906</v>
      </c>
      <c r="L61" s="19">
        <f>('[1].цел.показ. (Автосохрдо 2015г.).xls].цел.показ. (Автосохрдо 2015г.).xls]Индикаторы'!K56/'[1].цел.показ. (Автосохрдо 2015г.).xls].цел.показ. (Автосохрдо 2015г.).xls]Индикаторы'!K54)*100</f>
        <v>125.91202481281078</v>
      </c>
      <c r="M61" s="19">
        <f>('[1].цел.показ. (Автосохрдо 2015г.).xls].цел.показ. (Автосохрдо 2015г.).xls]Индикаторы'!L56/'[1].цел.показ. (Автосохрдо 2015г.).xls].цел.показ. (Автосохрдо 2015г.).xls]Индикаторы'!L54)*100</f>
        <v>131.1042732586999</v>
      </c>
      <c r="N61" s="18"/>
    </row>
    <row r="62" spans="1:14" ht="135">
      <c r="A62" s="23" t="s">
        <v>190</v>
      </c>
      <c r="B62" s="24" t="s">
        <v>191</v>
      </c>
      <c r="C62" s="24" t="s">
        <v>17</v>
      </c>
      <c r="D62" s="24" t="s">
        <v>192</v>
      </c>
      <c r="E62" s="18">
        <f>('[1].цел.показ. (Автосохрдо 2015г.).xls].цел.показ. (Автосохрдо 2015г.).xls]Индикаторы'!D58/'[1].цел.показ. (Автосохрдо 2015г.).xls].цел.показ. (Автосохрдо 2015г.).xls]Индикаторы'!D57)*100</f>
        <v>69.23076923076923</v>
      </c>
      <c r="F62" s="18">
        <f>('[1].цел.показ. (Автосохрдо 2015г.).xls].цел.показ. (Автосохрдо 2015г.).xls]Индикаторы'!E58/'[1].цел.показ. (Автосохрдо 2015г.).xls].цел.показ. (Автосохрдо 2015г.).xls]Индикаторы'!E57)*100</f>
        <v>150</v>
      </c>
      <c r="G62" s="18">
        <f>('[1].цел.показ. (Автосохрдо 2015г.).xls].цел.показ. (Автосохрдо 2015г.).xls]Индикаторы'!F58/'[1].цел.показ. (Автосохрдо 2015г.).xls].цел.показ. (Автосохрдо 2015г.).xls]Индикаторы'!F57)*100</f>
        <v>200</v>
      </c>
      <c r="H62" s="22">
        <f>('[1].цел.показ. (Автосохрдо 2015г.).xls].цел.показ. (Автосохрдо 2015г.).xls]Индикаторы'!G58/'[1].цел.показ. (Автосохрдо 2015г.).xls].цел.показ. (Автосохрдо 2015г.).xls]Индикаторы'!G57)*100</f>
        <v>186.66666666666666</v>
      </c>
      <c r="I62" s="22">
        <f>('[1].цел.показ. (Автосохрдо 2015г.).xls].цел.показ. (Автосохрдо 2015г.).xls]Индикаторы'!H58/'[1].цел.показ. (Автосохрдо 2015г.).xls].цел.показ. (Автосохрдо 2015г.).xls]Индикаторы'!H57)*100</f>
        <v>188.5910652920962</v>
      </c>
      <c r="J62" s="22">
        <f>('[1].цел.показ. (Автосохрдо 2015г.).xls].цел.показ. (Автосохрдо 2015г.).xls]Индикаторы'!I58/'[1].цел.показ. (Автосохрдо 2015г.).xls].цел.показ. (Автосохрдо 2015г.).xls]Индикаторы'!I57)*100</f>
        <v>190.53530307861266</v>
      </c>
      <c r="K62" s="22">
        <f>('[1].цел.показ. (Автосохрдо 2015г.).xls].цел.показ. (Автосохрдо 2015г.).xls]Индикаторы'!J58/'[1].цел.показ. (Автосохрдо 2015г.).xls].цел.показ. (Автосохрдо 2015г.).xls]Индикаторы'!J57)*100</f>
        <v>192.4995845536499</v>
      </c>
      <c r="L62" s="22">
        <f>('[1].цел.показ. (Автосохрдо 2015г.).xls].цел.показ. (Автосохрдо 2015г.).xls]Индикаторы'!K58/'[1].цел.показ. (Автосохрдо 2015г.).xls].цел.показ. (Автосохрдо 2015г.).xls]Индикаторы'!K57)*100</f>
        <v>194.48411635317206</v>
      </c>
      <c r="M62" s="22">
        <f>('[1].цел.показ. (Автосохрдо 2015г.).xls].цел.показ. (Автосохрдо 2015г.).xls]Индикаторы'!L58/'[1].цел.показ. (Автосохрдо 2015г.).xls].цел.показ. (Автосохрдо 2015г.).xls]Индикаторы'!L57)*100</f>
        <v>196.48910724341093</v>
      </c>
      <c r="N62" s="18"/>
    </row>
    <row r="63" spans="1:14" ht="105">
      <c r="A63" s="23" t="s">
        <v>193</v>
      </c>
      <c r="B63" s="24" t="s">
        <v>194</v>
      </c>
      <c r="C63" s="24" t="s">
        <v>17</v>
      </c>
      <c r="D63" s="24" t="s">
        <v>195</v>
      </c>
      <c r="E63" s="22">
        <f>('[1].цел.показ. (Автосохрдо 2015г.).xls].цел.показ. (Автосохрдо 2015г.).xls]Индикаторы'!D60/'[1].цел.показ. (Автосохрдо 2015г.).xls].цел.показ. (Автосохрдо 2015г.).xls]Индикаторы'!D61)*100</f>
        <v>6.258692628650904</v>
      </c>
      <c r="F63" s="22">
        <f>('[1].цел.показ. (Автосохрдо 2015г.).xls].цел.показ. (Автосохрдо 2015г.).xls]Индикаторы'!E60/'[1].цел.показ. (Автосохрдо 2015г.).xls].цел.показ. (Автосохрдо 2015г.).xls]Индикаторы'!E61)*100</f>
        <v>8.823529411764707</v>
      </c>
      <c r="G63" s="22">
        <f>('[1].цел.показ. (Автосохрдо 2015г.).xls].цел.показ. (Автосохрдо 2015г.).xls]Индикаторы'!F60/'[1].цел.показ. (Автосохрдо 2015г.).xls].цел.показ. (Автосохрдо 2015г.).xls]Индикаторы'!F61)*100</f>
        <v>10.342598577892696</v>
      </c>
      <c r="H63" s="22">
        <f>('[1].цел.показ. (Автосохрдо 2015г.).xls].цел.показ. (Автосохрдо 2015г.).xls]Индикаторы'!G60/'[1].цел.показ. (Автосохрдо 2015г.).xls].цел.показ. (Автосохрдо 2015г.).xls]Индикаторы'!G61)*100</f>
        <v>10.39509116363979</v>
      </c>
      <c r="I63" s="22">
        <f>('[1].цел.показ. (Автосохрдо 2015г.).xls].цел.показ. (Автосохрдо 2015г.).xls]Индикаторы'!H60/'[1].цел.показ. (Автосохрдо 2015г.).xls].цел.показ. (Автосохрдо 2015г.).xls]Индикаторы'!H61)*100</f>
        <v>10.44785016904319</v>
      </c>
      <c r="J63" s="22">
        <f>('[1].цел.показ. (Автосохрдо 2015г.).xls].цел.показ. (Автосохрдо 2015г.).xls]Индикаторы'!I60/'[1].цел.показ. (Автосохрдо 2015г.).xls].цел.показ. (Автосохрдо 2015г.).xls]Индикаторы'!I61)*100</f>
        <v>10.500876946283059</v>
      </c>
      <c r="K63" s="22">
        <f>('[1].цел.показ. (Автосохрдо 2015г.).xls].цел.показ. (Автосохрдо 2015г.).xls]Индикаторы'!J60/'[1].цел.показ. (Автосохрдо 2015г.).xls].цел.показ. (Автосохрдо 2015г.).xls]Индикаторы'!J61)*100</f>
        <v>10.554172854402387</v>
      </c>
      <c r="L63" s="22">
        <f>('[1].цел.показ. (Автосохрдо 2015г.).xls].цел.показ. (Автосохрдо 2015г.).xls]Индикаторы'!K60/'[1].цел.показ. (Автосохрдо 2015г.).xls].цел.показ. (Автосохрдо 2015г.).xls]Индикаторы'!K61)*100</f>
        <v>10.607739259341816</v>
      </c>
      <c r="M63" s="22">
        <f>('[1].цел.показ. (Автосохрдо 2015г.).xls].цел.показ. (Автосохрдо 2015г.).xls]Индикаторы'!L60/'[1].цел.показ. (Автосохрдо 2015г.).xls].цел.показ. (Автосохрдо 2015г.).xls]Индикаторы'!L61)*100</f>
        <v>10.661577533974658</v>
      </c>
      <c r="N63" s="18"/>
    </row>
    <row r="64" spans="1:14" ht="150">
      <c r="A64" s="23" t="s">
        <v>196</v>
      </c>
      <c r="B64" s="24" t="s">
        <v>197</v>
      </c>
      <c r="C64" s="24" t="s">
        <v>17</v>
      </c>
      <c r="D64" s="24" t="s">
        <v>198</v>
      </c>
      <c r="E64" s="22">
        <f>('[1].цел.показ. (Автосохрдо 2015г.).xls].цел.показ. (Автосохрдо 2015г.).xls]Индикаторы'!D62/'[1].цел.показ. (Автосохрдо 2015г.).xls].цел.показ. (Автосохрдо 2015г.).xls]Индикаторы'!D61)*100</f>
        <v>17.037552155771905</v>
      </c>
      <c r="F64" s="22">
        <f>('[1].цел.показ. (Автосохрдо 2015г.).xls].цел.показ. (Автосохрдо 2015г.).xls]Индикаторы'!E62/'[1].цел.показ. (Автосохрдо 2015г.).xls].цел.показ. (Автосохрдо 2015г.).xls]Индикаторы'!E61)*100</f>
        <v>22.35294117647059</v>
      </c>
      <c r="G64" s="22">
        <f>('[1].цел.показ. (Автосохрдо 2015г.).xls].цел.показ. (Автосохрдо 2015г.).xls]Индикаторы'!F62/'[1].цел.показ. (Автосохрдо 2015г.).xls].цел.показ. (Автосохрдо 2015г.).xls]Индикаторы'!F61)*100</f>
        <v>29.67032967032967</v>
      </c>
      <c r="H64" s="22">
        <f>('[1].цел.показ. (Автосохрдо 2015г.).xls].цел.показ. (Автосохрдо 2015г.).xls]Индикаторы'!G62/'[1].цел.показ. (Автосохрдо 2015г.).xls].цел.показ. (Автосохрдо 2015г.).xls]Индикаторы'!G61)*100</f>
        <v>29.67032967032967</v>
      </c>
      <c r="I64" s="22">
        <f>('[1].цел.показ. (Автосохрдо 2015г.).xls].цел.показ. (Автосохрдо 2015г.).xls]Индикаторы'!H62/'[1].цел.показ. (Автосохрдо 2015г.).xls].цел.показ. (Автосохрдо 2015г.).xls]Индикаторы'!H61)*100</f>
        <v>29.670329670329675</v>
      </c>
      <c r="J64" s="22">
        <f>('[1].цел.показ. (Автосохрдо 2015г.).xls].цел.показ. (Автосохрдо 2015г.).xls]Индикаторы'!I62/'[1].цел.показ. (Автосохрдо 2015г.).xls].цел.показ. (Автосохрдо 2015г.).xls]Индикаторы'!I61)*100</f>
        <v>29.670329670329675</v>
      </c>
      <c r="K64" s="22">
        <f>('[1].цел.показ. (Автосохрдо 2015г.).xls].цел.показ. (Автосохрдо 2015г.).xls]Индикаторы'!J62/'[1].цел.показ. (Автосохрдо 2015г.).xls].цел.показ. (Автосохрдо 2015г.).xls]Индикаторы'!J61)*100</f>
        <v>29.670329670329675</v>
      </c>
      <c r="L64" s="22">
        <f>('[1].цел.показ. (Автосохрдо 2015г.).xls].цел.показ. (Автосохрдо 2015г.).xls]Индикаторы'!K62/'[1].цел.показ. (Автосохрдо 2015г.).xls].цел.показ. (Автосохрдо 2015г.).xls]Индикаторы'!K61)*100</f>
        <v>29.67032967032967</v>
      </c>
      <c r="M64" s="22">
        <f>('[1].цел.показ. (Автосохрдо 2015г.).xls].цел.показ. (Автосохрдо 2015г.).xls]Индикаторы'!L62/'[1].цел.показ. (Автосохрдо 2015г.).xls].цел.показ. (Автосохрдо 2015г.).xls]Индикаторы'!L61)*100</f>
        <v>29.67032967032967</v>
      </c>
      <c r="N64" s="18"/>
    </row>
    <row r="65" spans="1:14" ht="135">
      <c r="A65" s="23" t="s">
        <v>199</v>
      </c>
      <c r="B65" s="24" t="s">
        <v>200</v>
      </c>
      <c r="C65" s="24" t="s">
        <v>17</v>
      </c>
      <c r="D65" s="24" t="s">
        <v>201</v>
      </c>
      <c r="E65" s="22">
        <f>('[1].цел.показ. (Автосохрдо 2015г.).xls].цел.показ. (Автосохрдо 2015г.).xls]Индикаторы'!D64/'[1].цел.показ. (Автосохрдо 2015г.).xls].цел.показ. (Автосохрдо 2015г.).xls]Индикаторы'!D63)*100</f>
        <v>0.9328025666924129</v>
      </c>
      <c r="F65" s="22">
        <f>('[1].цел.показ. (Автосохрдо 2015г.).xls].цел.показ. (Автосохрдо 2015г.).xls]Индикаторы'!E64/'[1].цел.показ. (Автосохрдо 2015г.).xls].цел.показ. (Автосохрдо 2015г.).xls]Индикаторы'!E63)*100</f>
        <v>1.7366946778711485</v>
      </c>
      <c r="G65" s="22">
        <f>('[1].цел.показ. (Автосохрдо 2015г.).xls].цел.показ. (Автосохрдо 2015г.).xls]Индикаторы'!F64/'[1].цел.показ. (Автосохрдо 2015г.).xls].цел.показ. (Автосохрдо 2015г.).xls]Индикаторы'!F63)*100</f>
        <v>1.6890363444427687</v>
      </c>
      <c r="H65" s="22">
        <f>('[1].цел.показ. (Автосохрдо 2015г.).xls].цел.показ. (Автосохрдо 2015г.).xls]Индикаторы'!G64/'[1].цел.показ. (Автосохрдо 2015г.).xls].цел.показ. (Автосохрдо 2015г.).xls]Индикаторы'!G63)*100</f>
        <v>1.6975668310308636</v>
      </c>
      <c r="I65" s="22">
        <f>('[1].цел.показ. (Автосохрдо 2015г.).xls].цел.показ. (Автосохрдо 2015г.).xls]Индикаторы'!H64/'[1].цел.показ. (Автосохрдо 2015г.).xls].цел.показ. (Автосохрдо 2015г.).xls]Индикаторы'!H63)*100</f>
        <v>1.7061404008845549</v>
      </c>
      <c r="J65" s="22">
        <f>('[1].цел.показ. (Автосохрдо 2015г.).xls].цел.показ. (Автосохрдо 2015г.).xls]Индикаторы'!I64/'[1].цел.показ. (Автосохрдо 2015г.).xls].цел.показ. (Автосохрдо 2015г.).xls]Индикаторы'!I63)*100</f>
        <v>1.7147572715960928</v>
      </c>
      <c r="K65" s="22">
        <f>('[1].цел.показ. (Автосохрдо 2015г.).xls].цел.показ. (Автосохрдо 2015г.).xls]Индикаторы'!J64/'[1].цел.показ. (Автосохрдо 2015г.).xls].цел.показ. (Автосохрдо 2015г.).xls]Индикаторы'!J63)*100</f>
        <v>1.7234176618566794</v>
      </c>
      <c r="L65" s="22">
        <f>('[1].цел.показ. (Автосохрдо 2015г.).xls].цел.показ. (Автосохрдо 2015г.).xls]Индикаторы'!K64/'[1].цел.показ. (Автосохрдо 2015г.).xls].цел.показ. (Автосохрдо 2015г.).xls]Индикаторы'!K63)*100</f>
        <v>1.7321217914620164</v>
      </c>
      <c r="M65" s="22">
        <f>('[1].цел.показ. (Автосохрдо 2015г.).xls].цел.показ. (Автосохрдо 2015г.).xls]Индикаторы'!L64/'[1].цел.показ. (Автосохрдо 2015г.).xls].цел.показ. (Автосохрдо 2015г.).xls]Индикаторы'!L63)*100</f>
        <v>1.7408698813178847</v>
      </c>
      <c r="N65" s="18"/>
    </row>
    <row r="66" spans="1:14" ht="150">
      <c r="A66" s="23" t="s">
        <v>202</v>
      </c>
      <c r="B66" s="24" t="s">
        <v>203</v>
      </c>
      <c r="C66" s="24" t="s">
        <v>17</v>
      </c>
      <c r="D66" s="24" t="s">
        <v>204</v>
      </c>
      <c r="E66" s="22">
        <f>('[1].цел.показ. (Автосохрдо 2015г.).xls].цел.показ. (Автосохрдо 2015г.).xls]Индикаторы'!D65/'[1].цел.показ. (Автосохрдо 2015г.).xls].цел.показ. (Автосохрдо 2015г.).xls]Индикаторы'!D63)*100</f>
        <v>41.726575961024295</v>
      </c>
      <c r="F66" s="22">
        <f>('[1].цел.показ. (Автосохрдо 2015г.).xls].цел.показ. (Автосохрдо 2015г.).xls]Индикаторы'!E65/'[1].цел.показ. (Автосохрдо 2015г.).xls].цел.показ. (Автосохрдо 2015г.).xls]Индикаторы'!E63)*100</f>
        <v>44.582633053221286</v>
      </c>
      <c r="G66" s="22">
        <f>('[1].цел.показ. (Автосохрдо 2015г.).xls].цел.показ. (Автосохрдо 2015г.).xls]Индикаторы'!F65/'[1].цел.показ. (Автосохрдо 2015г.).xls].цел.показ. (Автосохрдо 2015г.).xls]Индикаторы'!F63)*100</f>
        <v>41.72824611672447</v>
      </c>
      <c r="H66" s="22">
        <f>('[1].цел.показ. (Автосохрдо 2015г.).xls].цел.показ. (Автосохрдо 2015г.).xls]Индикаторы'!G65/'[1].цел.показ. (Автосохрдо 2015г.).xls].цел.показ. (Автосохрдо 2015г.).xls]Индикаторы'!G63)*100</f>
        <v>42.36049227000817</v>
      </c>
      <c r="I66" s="22">
        <f>('[1].цел.показ. (Автосохрдо 2015г.).xls].цел.показ. (Автосохрдо 2015г.).xls]Индикаторы'!H65/'[1].цел.показ. (Автосохрдо 2015г.).xls].цел.показ. (Автосохрдо 2015г.).xls]Индикаторы'!H63)*100</f>
        <v>43.002317910462835</v>
      </c>
      <c r="J66" s="22">
        <f>('[1].цел.показ. (Автосохрдо 2015г.).xls].цел.показ. (Автосохрдо 2015г.).xls]Индикаторы'!I65/'[1].цел.показ. (Автосохрдо 2015г.).xls].цел.показ. (Автосохрдо 2015г.).xls]Индикаторы'!I63)*100</f>
        <v>43.653868181833474</v>
      </c>
      <c r="K66" s="22">
        <f>('[1].цел.показ. (Автосохрдо 2015г.).xls].цел.показ. (Автосохрдо 2015г.).xls]Индикаторы'!J65/'[1].цел.показ. (Автосохрдо 2015г.).xls].цел.показ. (Автосохрдо 2015г.).xls]Индикаторы'!J63)*100</f>
        <v>44.31529042701277</v>
      </c>
      <c r="L66" s="22">
        <f>('[1].цел.показ. (Автосохрдо 2015г.).xls].цел.показ. (Автосохрдо 2015г.).xls]Индикаторы'!K65/'[1].цел.показ. (Автосохрдо 2015г.).xls].цел.показ. (Автосохрдо 2015г.).xls]Индикаторы'!K63)*100</f>
        <v>44.986734221361445</v>
      </c>
      <c r="M66" s="22">
        <f>('[1].цел.показ. (Автосохрдо 2015г.).xls].цел.показ. (Автосохрдо 2015г.).xls]Индикаторы'!L65/'[1].цел.показ. (Автосохрдо 2015г.).xls].цел.показ. (Автосохрдо 2015г.).xls]Индикаторы'!L63)*100</f>
        <v>45.66835140653359</v>
      </c>
      <c r="N66" s="18"/>
    </row>
    <row r="67" spans="1:14" ht="165">
      <c r="A67" s="23" t="s">
        <v>205</v>
      </c>
      <c r="B67" s="24" t="s">
        <v>206</v>
      </c>
      <c r="C67" s="24" t="s">
        <v>17</v>
      </c>
      <c r="D67" s="24" t="s">
        <v>207</v>
      </c>
      <c r="E67" s="22">
        <f>('[1].цел.показ. (Автосохрдо 2015г.).xls].цел.показ. (Автосохрдо 2015г.).xls]Индикаторы'!D67/'[1].цел.показ. (Автосохрдо 2015г.).xls].цел.показ. (Автосохрдо 2015г.).xls]Индикаторы'!D66)*100</f>
        <v>100</v>
      </c>
      <c r="F67" s="22">
        <f>('[1].цел.показ. (Автосохрдо 2015г.).xls].цел.показ. (Автосохрдо 2015г.).xls]Индикаторы'!E67/'[1].цел.показ. (Автосохрдо 2015г.).xls].цел.показ. (Автосохрдо 2015г.).xls]Индикаторы'!E66)*100</f>
        <v>100</v>
      </c>
      <c r="G67" s="22">
        <f>('[1].цел.показ. (Автосохрдо 2015г.).xls].цел.показ. (Автосохрдо 2015г.).xls]Индикаторы'!F67/'[1].цел.показ. (Автосохрдо 2015г.).xls].цел.показ. (Автосохрдо 2015г.).xls]Индикаторы'!F66)*100</f>
        <v>100</v>
      </c>
      <c r="H67" s="22">
        <f>('[1].цел.показ. (Автосохрдо 2015г.).xls].цел.показ. (Автосохрдо 2015г.).xls]Индикаторы'!G67/'[1].цел.показ. (Автосохрдо 2015г.).xls].цел.показ. (Автосохрдо 2015г.).xls]Индикаторы'!G66)*100</f>
        <v>100</v>
      </c>
      <c r="I67" s="22">
        <f>('[1].цел.показ. (Автосохрдо 2015г.).xls].цел.показ. (Автосохрдо 2015г.).xls]Индикаторы'!H67/'[1].цел.показ. (Автосохрдо 2015г.).xls].цел.показ. (Автосохрдо 2015г.).xls]Индикаторы'!H66)*100</f>
        <v>100</v>
      </c>
      <c r="J67" s="22">
        <f>('[1].цел.показ. (Автосохрдо 2015г.).xls].цел.показ. (Автосохрдо 2015г.).xls]Индикаторы'!I67/'[1].цел.показ. (Автосохрдо 2015г.).xls].цел.показ. (Автосохрдо 2015г.).xls]Индикаторы'!I66)*100</f>
        <v>100</v>
      </c>
      <c r="K67" s="22">
        <f>('[1].цел.показ. (Автосохрдо 2015г.).xls].цел.показ. (Автосохрдо 2015г.).xls]Индикаторы'!J67/'[1].цел.показ. (Автосохрдо 2015г.).xls].цел.показ. (Автосохрдо 2015г.).xls]Индикаторы'!J66)*100</f>
        <v>100</v>
      </c>
      <c r="L67" s="22">
        <f>('[1].цел.показ. (Автосохрдо 2015г.).xls].цел.показ. (Автосохрдо 2015г.).xls]Индикаторы'!K67/'[1].цел.показ. (Автосохрдо 2015г.).xls].цел.показ. (Автосохрдо 2015г.).xls]Индикаторы'!K66)*100</f>
        <v>100</v>
      </c>
      <c r="M67" s="22">
        <f>('[1].цел.показ. (Автосохрдо 2015г.).xls].цел.показ. (Автосохрдо 2015г.).xls]Индикаторы'!L67/'[1].цел.показ. (Автосохрдо 2015г.).xls].цел.показ. (Автосохрдо 2015г.).xls]Индикаторы'!L66)*100</f>
        <v>100</v>
      </c>
      <c r="N67" s="18"/>
    </row>
    <row r="68" spans="1:14" ht="165">
      <c r="A68" s="23" t="s">
        <v>208</v>
      </c>
      <c r="B68" s="24" t="s">
        <v>209</v>
      </c>
      <c r="C68" s="24" t="s">
        <v>17</v>
      </c>
      <c r="D68" s="24" t="s">
        <v>210</v>
      </c>
      <c r="E68" s="22">
        <f>('[1].цел.показ. (Автосохрдо 2015г.).xls].цел.показ. (Автосохрдо 2015г.).xls]Индикаторы'!D69/'[1].цел.показ. (Автосохрдо 2015г.).xls].цел.показ. (Автосохрдо 2015г.).xls]Индикаторы'!D68)*100</f>
        <v>3.828775722798487</v>
      </c>
      <c r="F68" s="22">
        <f>('[1].цел.показ. (Автосохрдо 2015г.).xls].цел.показ. (Автосохрдо 2015г.).xls]Индикаторы'!E69/'[1].цел.показ. (Автосохрдо 2015г.).xls].цел.показ. (Автосохрдо 2015г.).xls]Индикаторы'!E68)*100</f>
        <v>5.763425083428356</v>
      </c>
      <c r="G68" s="22">
        <f>('[1].цел.показ. (Автосохрдо 2015г.).xls].цел.показ. (Автосохрдо 2015г.).xls]Индикаторы'!F69/'[1].цел.показ. (Автосохрдо 2015г.).xls].цел.показ. (Автосохрдо 2015г.).xls]Индикаторы'!F68)*100</f>
        <v>7.826654556316864</v>
      </c>
      <c r="H68" s="22">
        <f>('[1].цел.показ. (Автосохрдо 2015г.).xls].цел.показ. (Автосохрдо 2015г.).xls]Индикаторы'!G69/'[1].цел.показ. (Автосохрдо 2015г.).xls].цел.показ. (Автосохрдо 2015г.).xls]Индикаторы'!G68)*100</f>
        <v>7.822762634608103</v>
      </c>
      <c r="I68" s="22">
        <f>('[1].цел.показ. (Автосохрдо 2015г.).xls].цел.показ. (Автосохрдо 2015г.).xls]Индикаторы'!H69/'[1].цел.показ. (Автосохрдо 2015г.).xls].цел.показ. (Автосохрдо 2015г.).xls]Индикаторы'!H68)*100</f>
        <v>7.818872648215956</v>
      </c>
      <c r="J68" s="22">
        <f>('[1].цел.показ. (Автосохрдо 2015г.).xls].цел.показ. (Автосохрдо 2015г.).xls]Индикаторы'!I69/'[1].цел.показ. (Автосохрдо 2015г.).xls].цел.показ. (Автосохрдо 2015г.).xls]Индикаторы'!I68)*100</f>
        <v>7.8149845961780535</v>
      </c>
      <c r="K68" s="22">
        <f>('[1].цел.показ. (Автосохрдо 2015г.).xls].цел.показ. (Автосохрдо 2015г.).xls]Индикаторы'!J69/'[1].цел.показ. (Автосохрдо 2015г.).xls].цел.показ. (Автосохрдо 2015г.).xls]Индикаторы'!J68)*100</f>
        <v>7.811098477532516</v>
      </c>
      <c r="L68" s="22">
        <f>('[1].цел.показ. (Автосохрдо 2015г.).xls].цел.показ. (Автосохрдо 2015г.).xls]Индикаторы'!K69/'[1].цел.показ. (Автосохрдо 2015г.).xls].цел.показ. (Автосохрдо 2015г.).xls]Индикаторы'!K68)*100</f>
        <v>7.807214291317928</v>
      </c>
      <c r="M68" s="22">
        <f>('[1].цел.показ. (Автосохрдо 2015г.).xls].цел.показ. (Автосохрдо 2015г.).xls]Индикаторы'!L69/'[1].цел.показ. (Автосохрдо 2015г.).xls].цел.показ. (Автосохрдо 2015г.).xls]Индикаторы'!L68)*100</f>
        <v>7.803332036573362</v>
      </c>
      <c r="N68" s="18"/>
    </row>
    <row r="69" spans="1:14" ht="45">
      <c r="A69" s="23" t="s">
        <v>211</v>
      </c>
      <c r="B69" s="24" t="s">
        <v>212</v>
      </c>
      <c r="C69" s="24" t="s">
        <v>168</v>
      </c>
      <c r="D69" s="24" t="s">
        <v>213</v>
      </c>
      <c r="E69" s="18">
        <f>'[1].цел.показ. (Автосохрдо 2015г.).xls].цел.показ. (Автосохрдо 2015г.).xls]Индикаторы'!D70</f>
        <v>478</v>
      </c>
      <c r="F69" s="18">
        <f>'[1].цел.показ. (Автосохрдо 2015г.).xls].цел.показ. (Автосохрдо 2015г.).xls]Индикаторы'!E70</f>
        <v>577</v>
      </c>
      <c r="G69" s="18">
        <f>'[1].цел.показ. (Автосохрдо 2015г.).xls].цел.показ. (Автосохрдо 2015г.).xls]Индикаторы'!F70</f>
        <v>586</v>
      </c>
      <c r="H69" s="18">
        <f>'[1].цел.показ. (Автосохрдо 2015г.).xls].цел.показ. (Автосохрдо 2015г.).xls]Индикаторы'!G70</f>
        <v>2268</v>
      </c>
      <c r="I69" s="18">
        <f>'[1].цел.показ. (Автосохрдо 2015г.).xls].цел.показ. (Автосохрдо 2015г.).xls]Индикаторы'!H70</f>
        <v>2270</v>
      </c>
      <c r="J69" s="18">
        <f>'[1].цел.показ. (Автосохрдо 2015г.).xls].цел.показ. (Автосохрдо 2015г.).xls]Индикаторы'!I70</f>
        <v>2273</v>
      </c>
      <c r="K69" s="18">
        <f>'[1].цел.показ. (Автосохрдо 2015г.).xls].цел.показ. (Автосохрдо 2015г.).xls]Индикаторы'!J70</f>
        <v>2276</v>
      </c>
      <c r="L69" s="18">
        <f>'[1].цел.показ. (Автосохрдо 2015г.).xls].цел.показ. (Автосохрдо 2015г.).xls]Индикаторы'!K70</f>
        <v>2279</v>
      </c>
      <c r="M69" s="18">
        <f>'[1].цел.показ. (Автосохрдо 2015г.).xls].цел.показ. (Автосохрдо 2015г.).xls]Индикаторы'!L70</f>
        <v>2282</v>
      </c>
      <c r="N69" s="18"/>
    </row>
    <row r="70" spans="1:14" ht="60">
      <c r="A70" s="23" t="s">
        <v>214</v>
      </c>
      <c r="B70" s="24" t="s">
        <v>215</v>
      </c>
      <c r="C70" s="24" t="s">
        <v>17</v>
      </c>
      <c r="D70" s="24" t="s">
        <v>216</v>
      </c>
      <c r="E70" s="22">
        <f>('[1].цел.показ. (Автосохрдо 2015г.).xls].цел.показ. (Автосохрдо 2015г.).xls]Индикаторы'!D71/'[1].цел.показ. (Автосохрдо 2015г.).xls].цел.показ. (Автосохрдо 2015г.).xls]Индикаторы'!D70)*100</f>
        <v>0</v>
      </c>
      <c r="F70" s="22">
        <f>('[1].цел.показ. (Автосохрдо 2015г.).xls].цел.показ. (Автосохрдо 2015г.).xls]Индикаторы'!E71/'[1].цел.показ. (Автосохрдо 2015г.).xls].цел.показ. (Автосохрдо 2015г.).xls]Индикаторы'!E70)*100</f>
        <v>0</v>
      </c>
      <c r="G70" s="22">
        <f>('[1].цел.показ. (Автосохрдо 2015г.).xls].цел.показ. (Автосохрдо 2015г.).xls]Индикаторы'!F71/'[1].цел.показ. (Автосохрдо 2015г.).xls].цел.показ. (Автосохрдо 2015г.).xls]Индикаторы'!F70)*100</f>
        <v>0</v>
      </c>
      <c r="H70" s="22">
        <f>('[1].цел.показ. (Автосохрдо 2015г.).xls].цел.показ. (Автосохрдо 2015г.).xls]Индикаторы'!G71/'[1].цел.показ. (Автосохрдо 2015г.).xls].цел.показ. (Автосохрдо 2015г.).xls]Индикаторы'!G70)*100</f>
        <v>4.409171075837742</v>
      </c>
      <c r="I70" s="22">
        <f>('[1].цел.показ. (Автосохрдо 2015г.).xls].цел.показ. (Автосохрдо 2015г.).xls]Индикаторы'!H71/'[1].цел.показ. (Автосохрдо 2015г.).xls].цел.показ. (Автосохрдо 2015г.).xls]Индикаторы'!H70)*100</f>
        <v>8.81057268722467</v>
      </c>
      <c r="J70" s="22">
        <f>('[1].цел.показ. (Автосохрдо 2015г.).xls].цел.показ. (Автосохрдо 2015г.).xls]Индикаторы'!I71/'[1].цел.показ. (Автосохрдо 2015г.).xls].цел.показ. (Автосохрдо 2015г.).xls]Индикаторы'!I70)*100</f>
        <v>13.198416190057195</v>
      </c>
      <c r="K70" s="22">
        <f>('[1].цел.показ. (Автосохрдо 2015г.).xls].цел.показ. (Автосохрдо 2015г.).xls]Индикаторы'!J71/'[1].цел.показ. (Автосохрдо 2015г.).xls].цел.показ. (Автосохрдо 2015г.).xls]Индикаторы'!J70)*100</f>
        <v>17.57469244288225</v>
      </c>
      <c r="L70" s="22">
        <f>('[1].цел.показ. (Автосохрдо 2015г.).xls].цел.показ. (Автосохрдо 2015г.).xls]Индикаторы'!K71/'[1].цел.показ. (Автосохрдо 2015г.).xls].цел.показ. (Автосохрдо 2015г.).xls]Индикаторы'!K70)*100</f>
        <v>21.939447125932425</v>
      </c>
      <c r="M70" s="22">
        <f>('[1].цел.показ. (Автосохрдо 2015г.).xls].цел.показ. (Автосохрдо 2015г.).xls]Индикаторы'!L71/'[1].цел.показ. (Автосохрдо 2015г.).xls].цел.показ. (Автосохрдо 2015г.).xls]Индикаторы'!L70)*100</f>
        <v>26.292725679228745</v>
      </c>
      <c r="N70" s="18"/>
    </row>
    <row r="71" spans="1:14" ht="120">
      <c r="A71" s="23" t="s">
        <v>217</v>
      </c>
      <c r="B71" s="24" t="s">
        <v>218</v>
      </c>
      <c r="C71" s="24" t="s">
        <v>82</v>
      </c>
      <c r="D71" s="24" t="s">
        <v>219</v>
      </c>
      <c r="E71" s="22">
        <v>0</v>
      </c>
      <c r="F71" s="22">
        <v>0</v>
      </c>
      <c r="G71" s="22">
        <v>0</v>
      </c>
      <c r="H71" s="22">
        <f>(('[1].цел.показ. (Автосохрдо 2015г.).xls].цел.показ. (Автосохрдо 2015г.).xls]Индикаторы'!G58+'[1].цел.показ. (Автосохрдо 2015г.).xls].цел.показ. (Автосохрдо 2015г.).xls]Индикаторы'!G60)/'[1].цел.показ. (Автосохрдо 2015г.).xls].цел.показ. (Автосохрдо 2015г.).xls]Индикаторы'!G72)</f>
        <v>0.0316808</v>
      </c>
      <c r="I71" s="22">
        <f>(('[1].цел.показ. (Автосохрдо 2015г.).xls].цел.показ. (Автосохрдо 2015г.).xls]Индикаторы'!H58+'[1].цел.показ. (Автосохрдо 2015г.).xls].цел.показ. (Автосохрдо 2015г.).xls]Индикаторы'!H60)/'[1].цел.показ. (Автосохрдо 2015г.).xls].цел.показ. (Автосохрдо 2015г.).xls]Индикаторы'!H72)</f>
        <v>0.01568400002</v>
      </c>
      <c r="J71" s="22">
        <f>(('[1].цел.показ. (Автосохрдо 2015г.).xls].цел.показ. (Автосохрдо 2015г.).xls]Индикаторы'!I58+'[1].цел.показ. (Автосохрдо 2015г.).xls].цел.показ. (Автосохрдо 2015г.).xls]Индикаторы'!I60)/'[1].цел.показ. (Автосохрдо 2015г.).xls].цел.показ. (Автосохрдо 2015г.).xls]Индикаторы'!I72)</f>
        <v>0.010353824040000667</v>
      </c>
      <c r="K71" s="22">
        <f>(('[1].цел.показ. (Автосохрдо 2015г.).xls].цел.показ. (Автосохрдо 2015г.).xls]Индикаторы'!J58+'[1].цел.показ. (Автосохрдо 2015г.).xls].цел.показ. (Автосохрдо 2015г.).xls]Индикаторы'!J60)/'[1].цел.показ. (Автосохрдо 2015г.).xls].цел.показ. (Автосохрдо 2015г.).xls]Индикаторы'!J72)</f>
        <v>0.007690272700002001</v>
      </c>
      <c r="L71" s="22">
        <f>(('[1].цел.показ. (Автосохрдо 2015г.).xls].цел.показ. (Автосохрдо 2015г.).xls]Индикаторы'!K58+'[1].цел.показ. (Автосохрдо 2015г.).xls].цел.показ. (Автосохрдо 2015г.).xls]Индикаторы'!K60)/'[1].цел.показ. (Автосохрдо 2015г.).xls].цел.показ. (Автосохрдо 2015г.).xls]Индикаторы'!K72)</f>
        <v>0.006093346629764001</v>
      </c>
      <c r="M71" s="22">
        <f>(('[1].цел.показ. (Автосохрдо 2015г.).xls].цел.показ. (Автосохрдо 2015г.).xls]Индикаторы'!L58+'[1].цел.показ. (Автосохрдо 2015г.).xls].цел.показ. (Автосохрдо 2015г.).xls]Индикаторы'!L60)/'[1].цел.показ. (Автосохрдо 2015г.).xls].цел.показ. (Автосохрдо 2015г.).xls]Индикаторы'!L72)</f>
        <v>0.005029713115644001</v>
      </c>
      <c r="N71" s="18"/>
    </row>
    <row r="72" spans="1:14" ht="105">
      <c r="A72" s="23" t="s">
        <v>220</v>
      </c>
      <c r="B72" s="24" t="s">
        <v>221</v>
      </c>
      <c r="C72" s="24" t="s">
        <v>82</v>
      </c>
      <c r="D72" s="24" t="s">
        <v>222</v>
      </c>
      <c r="E72" s="22">
        <f>(('[1].цел.показ. (Автосохрдо 2015г.).xls].цел.показ. (Автосохрдо 2015г.).xls]Индикаторы'!D57-'[1].цел.показ. (Автосохрдо 2015г.).xls].цел.показ. (Автосохрдо 2015г.).xls]Индикаторы'!D58)/'[1].цел.показ. (Автосохрдо 2015г.).xls].цел.показ. (Автосохрдо 2015г.).xls]Индикаторы'!D73)</f>
        <v>7.310836670425655E-06</v>
      </c>
      <c r="F72" s="22">
        <f>(('[1].цел.показ. (Автосохрдо 2015г.).xls].цел.показ. (Автосохрдо 2015г.).xls]Индикаторы'!E57-'[1].цел.показ. (Автосохрдо 2015г.).xls].цел.показ. (Автосохрдо 2015г.).xls]Индикаторы'!E58)/'[1].цел.показ. (Автосохрдо 2015г.).xls].цел.показ. (Автосохрдо 2015г.).xls]Индикаторы'!E73)</f>
        <v>-7.2335242019252745E-06</v>
      </c>
      <c r="G72" s="22">
        <f>(('[1].цел.показ. (Автосохрдо 2015г.).xls].цел.показ. (Автосохрдо 2015г.).xls]Индикаторы'!F57-'[1].цел.показ. (Автосохрдо 2015г.).xls].цел.показ. (Автосохрдо 2015г.).xls]Индикаторы'!F58)/'[1].цел.показ. (Автосохрдо 2015г.).xls].цел.показ. (Автосохрдо 2015г.).xls]Индикаторы'!F73)</f>
        <v>-1.1011230078276083E-05</v>
      </c>
      <c r="H72" s="22">
        <f>(('[1].цел.показ. (Автосохрдо 2015г.).xls].цел.показ. (Автосохрдо 2015г.).xls]Индикаторы'!G57-'[1].цел.показ. (Автосохрдо 2015г.).xls].цел.показ. (Автосохрдо 2015г.).xls]Индикаторы'!G58)/'[1].цел.показ. (Автосохрдо 2015г.).xls].цел.показ. (Автосохрдо 2015г.).xls]Индикаторы'!G73)</f>
        <v>-2.0040438742462467E-05</v>
      </c>
      <c r="I72" s="22">
        <f>(('[1].цел.показ. (Автосохрдо 2015г.).xls].цел.показ. (Автосохрдо 2015г.).xls]Индикаторы'!H57-'[1].цел.показ. (Автосохрдо 2015г.).xls].цел.показ. (Автосохрдо 2015г.).xls]Индикаторы'!H58)/'[1].цел.показ. (Автосохрдо 2015г.).xls].цел.показ. (Автосохрдо 2015г.).xls]Индикаторы'!H73)</f>
        <v>-7.948346319702805E-05</v>
      </c>
      <c r="J72" s="22">
        <v>0</v>
      </c>
      <c r="K72" s="22">
        <v>0</v>
      </c>
      <c r="L72" s="22">
        <v>0</v>
      </c>
      <c r="M72" s="22">
        <v>0</v>
      </c>
      <c r="N72" s="18"/>
    </row>
    <row r="73" spans="1:14" ht="60">
      <c r="A73" s="10" t="s">
        <v>223</v>
      </c>
      <c r="B73" s="58" t="s">
        <v>224</v>
      </c>
      <c r="C73" s="59"/>
      <c r="D73" s="59"/>
      <c r="E73" s="59"/>
      <c r="F73" s="59"/>
      <c r="G73" s="59"/>
      <c r="H73" s="59"/>
      <c r="I73" s="59"/>
      <c r="J73" s="59"/>
      <c r="K73" s="59"/>
      <c r="L73" s="59"/>
      <c r="M73" s="59"/>
      <c r="N73" s="10" t="s">
        <v>146</v>
      </c>
    </row>
    <row r="74" spans="1:14" ht="60">
      <c r="A74" s="10" t="s">
        <v>225</v>
      </c>
      <c r="B74" s="11" t="s">
        <v>144</v>
      </c>
      <c r="C74" s="11" t="s">
        <v>82</v>
      </c>
      <c r="D74" s="11" t="s">
        <v>226</v>
      </c>
      <c r="E74" s="18" t="s">
        <v>35</v>
      </c>
      <c r="F74" s="22">
        <f>F71-E71</f>
        <v>0</v>
      </c>
      <c r="G74" s="22">
        <f aca="true" t="shared" si="10" ref="G74:M74">G71-F71</f>
        <v>0</v>
      </c>
      <c r="H74" s="22">
        <f t="shared" si="10"/>
        <v>0.0316808</v>
      </c>
      <c r="I74" s="22">
        <f t="shared" si="10"/>
        <v>-0.01599679998</v>
      </c>
      <c r="J74" s="22">
        <f t="shared" si="10"/>
        <v>-0.005330175979999335</v>
      </c>
      <c r="K74" s="22">
        <f t="shared" si="10"/>
        <v>-0.0026635513399986656</v>
      </c>
      <c r="L74" s="22">
        <f t="shared" si="10"/>
        <v>-0.0015969260702380006</v>
      </c>
      <c r="M74" s="22">
        <f t="shared" si="10"/>
        <v>-0.0010636335141199996</v>
      </c>
      <c r="N74" s="10" t="s">
        <v>146</v>
      </c>
    </row>
    <row r="75" spans="1:14" ht="60">
      <c r="A75" s="10" t="s">
        <v>227</v>
      </c>
      <c r="B75" s="11" t="s">
        <v>148</v>
      </c>
      <c r="C75" s="11" t="s">
        <v>82</v>
      </c>
      <c r="D75" s="11" t="s">
        <v>228</v>
      </c>
      <c r="E75" s="18" t="s">
        <v>35</v>
      </c>
      <c r="F75" s="22">
        <f>F71-0.15</f>
        <v>-0.15</v>
      </c>
      <c r="G75" s="22">
        <f aca="true" t="shared" si="11" ref="G75:M75">G71-0.15</f>
        <v>-0.15</v>
      </c>
      <c r="H75" s="22">
        <f t="shared" si="11"/>
        <v>-0.11831919999999999</v>
      </c>
      <c r="I75" s="22">
        <f t="shared" si="11"/>
        <v>-0.13431599998</v>
      </c>
      <c r="J75" s="22">
        <f t="shared" si="11"/>
        <v>-0.13964617595999934</v>
      </c>
      <c r="K75" s="22">
        <f t="shared" si="11"/>
        <v>-0.142309727299998</v>
      </c>
      <c r="L75" s="22">
        <f t="shared" si="11"/>
        <v>-0.143906653370236</v>
      </c>
      <c r="M75" s="22">
        <f t="shared" si="11"/>
        <v>-0.14497028688435598</v>
      </c>
      <c r="N75" s="10" t="s">
        <v>229</v>
      </c>
    </row>
    <row r="76" spans="1:14" ht="60">
      <c r="A76" s="10" t="s">
        <v>230</v>
      </c>
      <c r="B76" s="58" t="s">
        <v>231</v>
      </c>
      <c r="C76" s="59"/>
      <c r="D76" s="59"/>
      <c r="E76" s="59"/>
      <c r="F76" s="59"/>
      <c r="G76" s="59"/>
      <c r="H76" s="59"/>
      <c r="I76" s="59"/>
      <c r="J76" s="59"/>
      <c r="K76" s="59"/>
      <c r="L76" s="59"/>
      <c r="M76" s="59"/>
      <c r="N76" s="10" t="s">
        <v>146</v>
      </c>
    </row>
    <row r="77" spans="1:14" ht="60">
      <c r="A77" s="10" t="s">
        <v>232</v>
      </c>
      <c r="B77" s="24" t="s">
        <v>144</v>
      </c>
      <c r="C77" s="24" t="s">
        <v>82</v>
      </c>
      <c r="D77" s="24" t="s">
        <v>233</v>
      </c>
      <c r="E77" s="18" t="s">
        <v>35</v>
      </c>
      <c r="F77" s="22">
        <f>F72-E72</f>
        <v>-1.454436087235093E-05</v>
      </c>
      <c r="G77" s="22">
        <f>G72-F72</f>
        <v>-3.777705876350808E-06</v>
      </c>
      <c r="H77" s="22">
        <f>H72-G72</f>
        <v>-9.029208664186384E-06</v>
      </c>
      <c r="I77" s="22">
        <f>I72-H72</f>
        <v>-5.944302445456559E-05</v>
      </c>
      <c r="J77" s="22">
        <v>0</v>
      </c>
      <c r="K77" s="22">
        <v>0</v>
      </c>
      <c r="L77" s="22">
        <v>0</v>
      </c>
      <c r="M77" s="22">
        <v>0</v>
      </c>
      <c r="N77" s="10" t="s">
        <v>146</v>
      </c>
    </row>
    <row r="78" spans="1:14" ht="60">
      <c r="A78" s="10" t="s">
        <v>234</v>
      </c>
      <c r="B78" s="24" t="s">
        <v>148</v>
      </c>
      <c r="C78" s="24" t="s">
        <v>82</v>
      </c>
      <c r="D78" s="24" t="s">
        <v>235</v>
      </c>
      <c r="E78" s="18" t="s">
        <v>35</v>
      </c>
      <c r="F78" s="22">
        <f>F72-0.27</f>
        <v>-0.2700072335242019</v>
      </c>
      <c r="G78" s="22">
        <f>G72-0.27</f>
        <v>-0.2700110112300783</v>
      </c>
      <c r="H78" s="22">
        <f>H72-0.27</f>
        <v>-0.2700200404387425</v>
      </c>
      <c r="I78" s="22">
        <f>I72-0.27</f>
        <v>-0.27007948346319705</v>
      </c>
      <c r="J78" s="22">
        <f>J73-I73</f>
        <v>0</v>
      </c>
      <c r="K78" s="22">
        <f>K73-J73</f>
        <v>0</v>
      </c>
      <c r="L78" s="22">
        <f>L73-K73</f>
        <v>0</v>
      </c>
      <c r="M78" s="22">
        <f>M73-L73</f>
        <v>0</v>
      </c>
      <c r="N78" s="10" t="s">
        <v>236</v>
      </c>
    </row>
    <row r="79" spans="1:14" ht="15">
      <c r="A79" s="10" t="s">
        <v>237</v>
      </c>
      <c r="B79" s="60" t="s">
        <v>238</v>
      </c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21"/>
    </row>
    <row r="80" spans="1:14" ht="30">
      <c r="A80" s="10" t="s">
        <v>239</v>
      </c>
      <c r="B80" s="24" t="s">
        <v>144</v>
      </c>
      <c r="C80" s="24" t="s">
        <v>35</v>
      </c>
      <c r="D80" s="24" t="s">
        <v>240</v>
      </c>
      <c r="E80" s="22">
        <v>0</v>
      </c>
      <c r="F80" s="22">
        <v>0</v>
      </c>
      <c r="G80" s="22">
        <v>0</v>
      </c>
      <c r="H80" s="22">
        <f aca="true" t="shared" si="12" ref="H80:M80">H72/H71</f>
        <v>-0.000632573632688015</v>
      </c>
      <c r="I80" s="22">
        <f t="shared" si="12"/>
        <v>-0.005067805604161689</v>
      </c>
      <c r="J80" s="22">
        <f t="shared" si="12"/>
        <v>0</v>
      </c>
      <c r="K80" s="22">
        <f t="shared" si="12"/>
        <v>0</v>
      </c>
      <c r="L80" s="22">
        <f t="shared" si="12"/>
        <v>0</v>
      </c>
      <c r="M80" s="22">
        <f t="shared" si="12"/>
        <v>0</v>
      </c>
      <c r="N80" s="21"/>
    </row>
    <row r="81" spans="1:14" ht="45">
      <c r="A81" s="10" t="s">
        <v>241</v>
      </c>
      <c r="B81" s="24" t="s">
        <v>148</v>
      </c>
      <c r="C81" s="24" t="s">
        <v>35</v>
      </c>
      <c r="D81" s="24" t="s">
        <v>242</v>
      </c>
      <c r="E81" s="22">
        <f>E72-0.15</f>
        <v>-0.14999268916332956</v>
      </c>
      <c r="F81" s="22">
        <f aca="true" t="shared" si="13" ref="F81:M81">F72-0.15</f>
        <v>-0.15000723352420192</v>
      </c>
      <c r="G81" s="22">
        <f t="shared" si="13"/>
        <v>-0.15001101123007826</v>
      </c>
      <c r="H81" s="22">
        <f t="shared" si="13"/>
        <v>-0.15002004043874245</v>
      </c>
      <c r="I81" s="22">
        <f t="shared" si="13"/>
        <v>-0.15007948346319702</v>
      </c>
      <c r="J81" s="22">
        <f t="shared" si="13"/>
        <v>-0.15</v>
      </c>
      <c r="K81" s="22">
        <f t="shared" si="13"/>
        <v>-0.15</v>
      </c>
      <c r="L81" s="22">
        <f t="shared" si="13"/>
        <v>-0.15</v>
      </c>
      <c r="M81" s="22">
        <f t="shared" si="13"/>
        <v>-0.15</v>
      </c>
      <c r="N81" s="21"/>
    </row>
    <row r="82" spans="1:14" ht="135">
      <c r="A82" s="10" t="s">
        <v>243</v>
      </c>
      <c r="B82" s="24" t="s">
        <v>244</v>
      </c>
      <c r="C82" s="24" t="s">
        <v>245</v>
      </c>
      <c r="D82" s="24" t="s">
        <v>246</v>
      </c>
      <c r="E82" s="22">
        <v>0</v>
      </c>
      <c r="F82" s="22">
        <v>0</v>
      </c>
      <c r="G82" s="22">
        <v>0</v>
      </c>
      <c r="H82" s="22">
        <f>(('[1].цел.показ. (Автосохрдо 2015г.).xls].цел.показ. (Автосохрдо 2015г.).xls]Индикаторы'!G62+'[1].цел.показ. (Автосохрдо 2015г.).xls].цел.показ. (Автосохрдо 2015г.).xls]Индикаторы'!G64)/'[1].цел.показ. (Автосохрдо 2015г.).xls].цел.показ. (Автосохрдо 2015г.).xls]Индикаторы'!G74)</f>
        <v>0.0001869223014835016</v>
      </c>
      <c r="I82" s="22">
        <f>(('[1].цел.показ. (Автосохрдо 2015г.).xls].цел.показ. (Автосохрдо 2015г.).xls]Индикаторы'!H62+'[1].цел.показ. (Автосохрдо 2015г.).xls].цел.показ. (Автосохрдо 2015г.).xls]Индикаторы'!H64)/'[1].цел.показ. (Автосохрдо 2015г.).xls].цел.показ. (Автосохрдо 2015г.).xls]Индикаторы'!H74)</f>
        <v>0.00010614938000834753</v>
      </c>
      <c r="J82" s="22">
        <f>(('[1].цел.показ. (Автосохрдо 2015г.).xls].цел.показ. (Автосохрдо 2015г.).xls]Индикаторы'!I62+'[1].цел.показ. (Автосохрдо 2015г.).xls].цел.показ. (Автосохрдо 2015г.).xls]Индикаторы'!I64)/'[1].цел.показ. (Автосохрдо 2015г.).xls].цел.показ. (Автосохрдо 2015г.).xls]Индикаторы'!I74)</f>
        <v>9.231305194551275E-05</v>
      </c>
      <c r="K82" s="22">
        <f>(('[1].цел.показ. (Автосохрдо 2015г.).xls].цел.показ. (Автосохрдо 2015г.).xls]Индикаторы'!J62+'[1].цел.показ. (Автосохрдо 2015г.).xls].цел.показ. (Автосохрдо 2015г.).xls]Индикаторы'!J64)/'[1].цел.показ. (Автосохрдо 2015г.).xls].цел.показ. (Автосохрдо 2015г.).xls]Индикаторы'!J74)</f>
        <v>9.172563359556869E-05</v>
      </c>
      <c r="L82" s="22">
        <f>(('[1].цел.показ. (Автосохрдо 2015г.).xls].цел.показ. (Автосохрдо 2015г.).xls]Индикаторы'!K62+'[1].цел.показ. (Автосохрдо 2015г.).xls].цел.показ. (Автосохрдо 2015г.).xls]Индикаторы'!K64)/'[1].цел.показ. (Автосохрдо 2015г.).xls].цел.показ. (Автосохрдо 2015г.).xls]Индикаторы'!K74)</f>
        <v>9.114212429169541E-05</v>
      </c>
      <c r="M82" s="22">
        <f>(('[1].цел.показ. (Автосохрдо 2015г.).xls].цел.показ. (Автосохрдо 2015г.).xls]Индикаторы'!L62+'[1].цел.показ. (Автосохрдо 2015г.).xls].цел.показ. (Автосохрдо 2015г.).xls]Индикаторы'!L64)/'[1].цел.показ. (Автосохрдо 2015г.).xls].цел.показ. (Автосохрдо 2015г.).xls]Индикаторы'!L74)</f>
        <v>9.056249651768364E-05</v>
      </c>
      <c r="N82" s="21"/>
    </row>
    <row r="83" spans="1:14" ht="105">
      <c r="A83" s="10" t="s">
        <v>247</v>
      </c>
      <c r="B83" s="24" t="s">
        <v>248</v>
      </c>
      <c r="C83" s="24" t="s">
        <v>245</v>
      </c>
      <c r="D83" s="24" t="s">
        <v>249</v>
      </c>
      <c r="E83" s="22">
        <v>0</v>
      </c>
      <c r="F83" s="22">
        <v>0</v>
      </c>
      <c r="G83" s="22">
        <v>0</v>
      </c>
      <c r="H83" s="22">
        <f>(('[1].цел.показ. (Автосохрдо 2015г.).xls].цел.показ. (Автосохрдо 2015г.).xls]Индикаторы'!G61-'[1].цел.показ. (Автосохрдо 2015г.).xls].цел.показ. (Автосохрдо 2015г.).xls]Индикаторы'!G62)/'[1].цел.показ. (Автосохрдо 2015г.).xls].цел.показ. (Автосохрдо 2015г.).xls]Индикаторы'!G76)</f>
        <v>0.10825599999999998</v>
      </c>
      <c r="I83" s="22">
        <f>(('[1].цел.показ. (Автосохрдо 2015г.).xls].цел.показ. (Автосохрдо 2015г.).xls]Индикаторы'!H61-'[1].цел.показ. (Автосохрдо 2015г.).xls].цел.показ. (Автосохрдо 2015г.).xls]Индикаторы'!H62)/'[1].цел.показ. (Автосохрдо 2015г.).xls].цел.показ. (Автосохрдо 2015г.).xls]Индикаторы'!H76)</f>
        <v>0.053857359999999986</v>
      </c>
      <c r="J83" s="22">
        <f>(('[1].цел.показ. (Автосохрдо 2015г.).xls].цел.показ. (Автосохрдо 2015г.).xls]Индикаторы'!I61-'[1].цел.показ. (Автосохрдо 2015г.).xls].цел.показ. (Автосохрдо 2015г.).xls]Индикаторы'!I62)/'[1].цел.показ. (Автосохрдо 2015г.).xls].цел.показ. (Автосохрдо 2015г.).xls]Индикаторы'!I76)</f>
        <v>0.035725382133333324</v>
      </c>
      <c r="K83" s="22">
        <f>(('[1].цел.показ. (Автосохрдо 2015г.).xls].цел.показ. (Автосохрдо 2015г.).xls]Индикаторы'!J61-'[1].цел.показ. (Автосохрдо 2015г.).xls].цел.показ. (Автосохрдо 2015г.).xls]Индикаторы'!J62)/'[1].цел.показ. (Автосохрдо 2015г.).xls].цел.показ. (Автосохрдо 2015г.).xls]Индикаторы'!J76)</f>
        <v>0.02666006641699999</v>
      </c>
      <c r="L83" s="22">
        <f>(('[1].цел.показ. (Автосохрдо 2015г.).xls].цел.показ. (Автосохрдо 2015г.).xls]Индикаторы'!K61-'[1].цел.показ. (Автосохрдо 2015г.).xls].цел.показ. (Автосохрдо 2015г.).xls]Индикаторы'!K62)/'[1].цел.показ. (Автосохрдо 2015г.).xls].цел.показ. (Автосохрдо 2015г.).xls]Индикаторы'!K76)</f>
        <v>0.021221412867931996</v>
      </c>
      <c r="M83" s="22">
        <f>(('[1].цел.показ. (Автосохрдо 2015г.).xls].цел.показ. (Автосохрдо 2015г.).xls]Индикаторы'!L61-'[1].цел.показ. (Автосохрдо 2015г.).xls].цел.показ. (Автосохрдо 2015г.).xls]Индикаторы'!L62)/'[1].цел.показ. (Автосохрдо 2015г.).xls].цел.показ. (Автосохрдо 2015г.).xls]Индикаторы'!L76)</f>
        <v>0.017596088169660278</v>
      </c>
      <c r="N83" s="21"/>
    </row>
    <row r="84" spans="1:14" ht="15">
      <c r="A84" s="10" t="s">
        <v>250</v>
      </c>
      <c r="B84" s="60" t="s">
        <v>251</v>
      </c>
      <c r="C84" s="61"/>
      <c r="D84" s="61"/>
      <c r="E84" s="61"/>
      <c r="F84" s="61"/>
      <c r="G84" s="61"/>
      <c r="H84" s="61"/>
      <c r="I84" s="61"/>
      <c r="J84" s="61"/>
      <c r="K84" s="61"/>
      <c r="L84" s="61"/>
      <c r="M84" s="61"/>
      <c r="N84" s="21"/>
    </row>
    <row r="85" spans="1:14" ht="60">
      <c r="A85" s="10" t="s">
        <v>252</v>
      </c>
      <c r="B85" s="24" t="s">
        <v>144</v>
      </c>
      <c r="C85" s="24" t="s">
        <v>245</v>
      </c>
      <c r="D85" s="24" t="s">
        <v>253</v>
      </c>
      <c r="E85" s="18" t="s">
        <v>35</v>
      </c>
      <c r="F85" s="22">
        <f>F82-E82</f>
        <v>0</v>
      </c>
      <c r="G85" s="22">
        <f aca="true" t="shared" si="14" ref="G85:M85">G82-F82</f>
        <v>0</v>
      </c>
      <c r="H85" s="22">
        <f t="shared" si="14"/>
        <v>0.0001869223014835016</v>
      </c>
      <c r="I85" s="22">
        <f t="shared" si="14"/>
        <v>-8.077292147515408E-05</v>
      </c>
      <c r="J85" s="22">
        <f t="shared" si="14"/>
        <v>-1.3836328062834786E-05</v>
      </c>
      <c r="K85" s="22">
        <f t="shared" si="14"/>
        <v>-5.874183499440555E-07</v>
      </c>
      <c r="L85" s="22">
        <f t="shared" si="14"/>
        <v>-5.835093038732765E-07</v>
      </c>
      <c r="M85" s="22">
        <f t="shared" si="14"/>
        <v>-5.796277740117794E-07</v>
      </c>
      <c r="N85" s="10" t="s">
        <v>146</v>
      </c>
    </row>
    <row r="86" spans="1:14" ht="60">
      <c r="A86" s="10" t="s">
        <v>254</v>
      </c>
      <c r="B86" s="24" t="s">
        <v>148</v>
      </c>
      <c r="C86" s="24" t="s">
        <v>245</v>
      </c>
      <c r="D86" s="24" t="s">
        <v>255</v>
      </c>
      <c r="E86" s="18" t="s">
        <v>35</v>
      </c>
      <c r="F86" s="22">
        <f>F82-5.01</f>
        <v>-5.01</v>
      </c>
      <c r="G86" s="22">
        <f aca="true" t="shared" si="15" ref="G86:M86">G82-5.01</f>
        <v>-5.01</v>
      </c>
      <c r="H86" s="22">
        <f t="shared" si="15"/>
        <v>-5.009813077698516</v>
      </c>
      <c r="I86" s="22">
        <f t="shared" si="15"/>
        <v>-5.009893850619991</v>
      </c>
      <c r="J86" s="22">
        <f t="shared" si="15"/>
        <v>-5.009907686948054</v>
      </c>
      <c r="K86" s="22">
        <f t="shared" si="15"/>
        <v>-5.0099082743664045</v>
      </c>
      <c r="L86" s="22">
        <f t="shared" si="15"/>
        <v>-5.0099088578757085</v>
      </c>
      <c r="M86" s="22">
        <f t="shared" si="15"/>
        <v>-5.009909437503482</v>
      </c>
      <c r="N86" s="10" t="s">
        <v>256</v>
      </c>
    </row>
    <row r="87" spans="1:14" ht="15">
      <c r="A87" s="10" t="s">
        <v>257</v>
      </c>
      <c r="B87" s="60" t="s">
        <v>258</v>
      </c>
      <c r="C87" s="61"/>
      <c r="D87" s="61"/>
      <c r="E87" s="61"/>
      <c r="F87" s="61"/>
      <c r="G87" s="61"/>
      <c r="H87" s="61"/>
      <c r="I87" s="61"/>
      <c r="J87" s="61"/>
      <c r="K87" s="61"/>
      <c r="L87" s="61"/>
      <c r="M87" s="61"/>
      <c r="N87" s="21"/>
    </row>
    <row r="88" spans="1:14" ht="60">
      <c r="A88" s="10" t="s">
        <v>259</v>
      </c>
      <c r="B88" s="24" t="s">
        <v>144</v>
      </c>
      <c r="C88" s="24" t="s">
        <v>245</v>
      </c>
      <c r="D88" s="24" t="s">
        <v>260</v>
      </c>
      <c r="E88" s="18" t="s">
        <v>35</v>
      </c>
      <c r="F88" s="22">
        <f>F83-E83</f>
        <v>0</v>
      </c>
      <c r="G88" s="22">
        <f aca="true" t="shared" si="16" ref="G88:M88">G83-F83</f>
        <v>0</v>
      </c>
      <c r="H88" s="22">
        <f t="shared" si="16"/>
        <v>0.10825599999999998</v>
      </c>
      <c r="I88" s="22">
        <f t="shared" si="16"/>
        <v>-0.05439863999999999</v>
      </c>
      <c r="J88" s="22">
        <f t="shared" si="16"/>
        <v>-0.018131977866666663</v>
      </c>
      <c r="K88" s="22">
        <f t="shared" si="16"/>
        <v>-0.009065315716333334</v>
      </c>
      <c r="L88" s="22">
        <f t="shared" si="16"/>
        <v>-0.005438653549067994</v>
      </c>
      <c r="M88" s="22">
        <f t="shared" si="16"/>
        <v>-0.0036253246982717174</v>
      </c>
      <c r="N88" s="10" t="s">
        <v>146</v>
      </c>
    </row>
    <row r="89" spans="1:14" ht="60">
      <c r="A89" s="10" t="s">
        <v>261</v>
      </c>
      <c r="B89" s="24" t="s">
        <v>148</v>
      </c>
      <c r="C89" s="24" t="s">
        <v>245</v>
      </c>
      <c r="D89" s="24" t="s">
        <v>262</v>
      </c>
      <c r="E89" s="18" t="s">
        <v>35</v>
      </c>
      <c r="F89" s="22">
        <f>F83-4.07</f>
        <v>-4.07</v>
      </c>
      <c r="G89" s="22">
        <f aca="true" t="shared" si="17" ref="G89:M89">G83-4.07</f>
        <v>-4.07</v>
      </c>
      <c r="H89" s="22">
        <f t="shared" si="17"/>
        <v>-3.9617440000000004</v>
      </c>
      <c r="I89" s="22">
        <f t="shared" si="17"/>
        <v>-4.01614264</v>
      </c>
      <c r="J89" s="22">
        <f t="shared" si="17"/>
        <v>-4.034274617866667</v>
      </c>
      <c r="K89" s="22">
        <f t="shared" si="17"/>
        <v>-4.043339933583001</v>
      </c>
      <c r="L89" s="22">
        <f t="shared" si="17"/>
        <v>-4.048778587132069</v>
      </c>
      <c r="M89" s="22">
        <f t="shared" si="17"/>
        <v>-4.05240391183034</v>
      </c>
      <c r="N89" s="10" t="s">
        <v>263</v>
      </c>
    </row>
    <row r="90" spans="1:14" ht="15">
      <c r="A90" s="10" t="s">
        <v>264</v>
      </c>
      <c r="B90" s="60" t="s">
        <v>265</v>
      </c>
      <c r="C90" s="61"/>
      <c r="D90" s="61"/>
      <c r="E90" s="61"/>
      <c r="F90" s="61"/>
      <c r="G90" s="61"/>
      <c r="H90" s="61"/>
      <c r="I90" s="61"/>
      <c r="J90" s="61"/>
      <c r="K90" s="61"/>
      <c r="L90" s="61"/>
      <c r="M90" s="61"/>
      <c r="N90" s="21"/>
    </row>
    <row r="91" spans="1:14" ht="30">
      <c r="A91" s="10" t="s">
        <v>266</v>
      </c>
      <c r="B91" s="24" t="s">
        <v>144</v>
      </c>
      <c r="C91" s="24" t="s">
        <v>35</v>
      </c>
      <c r="D91" s="24" t="s">
        <v>267</v>
      </c>
      <c r="E91" s="22">
        <v>0</v>
      </c>
      <c r="F91" s="22">
        <v>0</v>
      </c>
      <c r="G91" s="22">
        <v>0</v>
      </c>
      <c r="H91" s="22">
        <f aca="true" t="shared" si="18" ref="H91:M91">H83/H82</f>
        <v>579.1497276720349</v>
      </c>
      <c r="I91" s="22">
        <f t="shared" si="18"/>
        <v>507.373288433382</v>
      </c>
      <c r="J91" s="22">
        <f t="shared" si="18"/>
        <v>387.0025026842361</v>
      </c>
      <c r="K91" s="22">
        <f t="shared" si="18"/>
        <v>290.65012005856505</v>
      </c>
      <c r="L91" s="22">
        <f t="shared" si="18"/>
        <v>232.8386904831625</v>
      </c>
      <c r="M91" s="22">
        <f t="shared" si="18"/>
        <v>194.29773743289405</v>
      </c>
      <c r="N91" s="21"/>
    </row>
    <row r="92" spans="1:14" ht="45">
      <c r="A92" s="10" t="s">
        <v>268</v>
      </c>
      <c r="B92" s="24" t="s">
        <v>148</v>
      </c>
      <c r="C92" s="24" t="s">
        <v>35</v>
      </c>
      <c r="D92" s="24" t="s">
        <v>269</v>
      </c>
      <c r="E92" s="22">
        <f>E83/5.01</f>
        <v>0</v>
      </c>
      <c r="F92" s="22">
        <f aca="true" t="shared" si="19" ref="F92:M92">F83/5.01</f>
        <v>0</v>
      </c>
      <c r="G92" s="22">
        <f t="shared" si="19"/>
        <v>0</v>
      </c>
      <c r="H92" s="22">
        <f t="shared" si="19"/>
        <v>0.021607984031936124</v>
      </c>
      <c r="I92" s="22">
        <f t="shared" si="19"/>
        <v>0.010749972055888221</v>
      </c>
      <c r="J92" s="22">
        <f t="shared" si="19"/>
        <v>0.00713081479707252</v>
      </c>
      <c r="K92" s="22">
        <f t="shared" si="19"/>
        <v>0.005321370542315368</v>
      </c>
      <c r="L92" s="22">
        <f t="shared" si="19"/>
        <v>0.004235810951683033</v>
      </c>
      <c r="M92" s="22">
        <f t="shared" si="19"/>
        <v>0.0035121932474371812</v>
      </c>
      <c r="N92" s="21"/>
    </row>
    <row r="93" spans="1:14" ht="120">
      <c r="A93" s="10" t="s">
        <v>270</v>
      </c>
      <c r="B93" s="24" t="s">
        <v>271</v>
      </c>
      <c r="C93" s="24" t="s">
        <v>272</v>
      </c>
      <c r="D93" s="24" t="s">
        <v>273</v>
      </c>
      <c r="E93" s="22">
        <v>0</v>
      </c>
      <c r="F93" s="22">
        <v>0</v>
      </c>
      <c r="G93" s="22">
        <v>0</v>
      </c>
      <c r="H93" s="22">
        <f>(('[1].цел.показ. (Автосохрдо 2015г.).xls].цел.показ. (Автосохрдо 2015г.).xls]Индикаторы'!G53+'[1].цел.показ. (Автосохрдо 2015г.).xls].цел.показ. (Автосохрдо 2015г.).xls]Индикаторы'!G57)/'[1].цел.показ. (Автосохрдо 2015г.).xls].цел.показ. (Автосохрдо 2015г.).xls]Индикаторы'!G76)</f>
        <v>4.26573</v>
      </c>
      <c r="I93" s="22">
        <f>(('[1].цел.показ. (Автосохрдо 2015г.).xls].цел.показ. (Автосохрдо 2015г.).xls]Индикаторы'!H53+'[1].цел.показ. (Автосохрдо 2015г.).xls].цел.показ. (Автосохрдо 2015г.).xls]Индикаторы'!H57)/'[1].цел.показ. (Автосохрдо 2015г.).xls].цел.показ. (Автосохрдо 2015г.).xls]Индикаторы'!H76)</f>
        <v>2.06887905</v>
      </c>
      <c r="J93" s="22">
        <f>(('[1].цел.показ. (Автосохрдо 2015г.).xls].цел.показ. (Автосохрдо 2015г.).xls]Индикаторы'!I53+'[1].цел.показ. (Автосохрдо 2015г.).xls].цел.показ. (Автосохрдо 2015г.).xls]Индикаторы'!I57)/'[1].цел.показ. (Автосохрдо 2015г.).xls].цел.показ. (Автосохрдо 2015г.).xls]Индикаторы'!I76)</f>
        <v>1.337875119</v>
      </c>
      <c r="K93" s="22">
        <f>(('[1].цел.показ. (Автосохрдо 2015г.).xls].цел.показ. (Автосохрдо 2015г.).xls]Индикаторы'!J53+'[1].цел.показ. (Автосохрдо 2015г.).xls].цел.показ. (Автосохрдо 2015г.).xls]Индикаторы'!J57)/'[1].цел.показ. (Автосохрдо 2015г.).xls].цел.показ. (Автосохрдо 2015г.).xls]Индикаторы'!J76)</f>
        <v>0.9733041490724998</v>
      </c>
      <c r="L93" s="22">
        <f>(('[1].цел.показ. (Автосохрдо 2015г.).xls].цел.показ. (Автосохрдо 2015г.).xls]Индикаторы'!K53+'[1].цел.показ. (Автосохрдо 2015г.).xls].цел.показ. (Автосохрдо 2015г.).xls]Индикаторы'!K57)/'[1].цел.показ. (Автосохрдо 2015г.).xls].цел.показ. (Автосохрдо 2015г.).xls]Индикаторы'!K76)</f>
        <v>0.7552840196802598</v>
      </c>
      <c r="M93" s="22">
        <f>(('[1].цел.показ. (Автосохрдо 2015г.).xls].цел.показ. (Автосохрдо 2015г.).xls]Индикаторы'!L53+'[1].цел.показ. (Автосохрдо 2015г.).xls].цел.показ. (Автосохрдо 2015г.).xls]Индикаторы'!L57)/'[1].цел.показ. (Автосохрдо 2015г.).xls].цел.показ. (Автосохрдо 2015г.).xls]Индикаторы'!L76)</f>
        <v>0.6105212492415434</v>
      </c>
      <c r="N93" s="21"/>
    </row>
    <row r="94" spans="1:14" ht="105">
      <c r="A94" s="10" t="s">
        <v>274</v>
      </c>
      <c r="B94" s="24" t="s">
        <v>275</v>
      </c>
      <c r="C94" s="24" t="s">
        <v>272</v>
      </c>
      <c r="D94" s="24" t="s">
        <v>276</v>
      </c>
      <c r="E94" s="22">
        <v>0</v>
      </c>
      <c r="F94" s="22">
        <v>0</v>
      </c>
      <c r="G94" s="22">
        <v>0</v>
      </c>
      <c r="H94" s="22">
        <v>0</v>
      </c>
      <c r="I94" s="22">
        <v>0</v>
      </c>
      <c r="J94" s="22">
        <v>0</v>
      </c>
      <c r="K94" s="22">
        <v>0</v>
      </c>
      <c r="L94" s="22">
        <v>0</v>
      </c>
      <c r="M94" s="22">
        <v>0</v>
      </c>
      <c r="N94" s="21"/>
    </row>
    <row r="95" spans="1:14" ht="15">
      <c r="A95" s="10" t="s">
        <v>277</v>
      </c>
      <c r="B95" s="60" t="s">
        <v>278</v>
      </c>
      <c r="C95" s="61"/>
      <c r="D95" s="61"/>
      <c r="E95" s="61"/>
      <c r="F95" s="61"/>
      <c r="G95" s="61"/>
      <c r="H95" s="61"/>
      <c r="I95" s="61"/>
      <c r="J95" s="61"/>
      <c r="K95" s="61"/>
      <c r="L95" s="61"/>
      <c r="M95" s="61"/>
      <c r="N95" s="21"/>
    </row>
    <row r="96" spans="1:14" ht="60">
      <c r="A96" s="10" t="s">
        <v>279</v>
      </c>
      <c r="B96" s="24" t="s">
        <v>144</v>
      </c>
      <c r="C96" s="24" t="s">
        <v>272</v>
      </c>
      <c r="D96" s="24" t="s">
        <v>280</v>
      </c>
      <c r="E96" s="18" t="s">
        <v>35</v>
      </c>
      <c r="F96" s="22">
        <f>F93-E93</f>
        <v>0</v>
      </c>
      <c r="G96" s="22">
        <f aca="true" t="shared" si="20" ref="G96:M96">G93-F93</f>
        <v>0</v>
      </c>
      <c r="H96" s="22">
        <f t="shared" si="20"/>
        <v>4.26573</v>
      </c>
      <c r="I96" s="22">
        <f t="shared" si="20"/>
        <v>-2.1968509499999995</v>
      </c>
      <c r="J96" s="22">
        <f t="shared" si="20"/>
        <v>-0.731003931</v>
      </c>
      <c r="K96" s="22">
        <f t="shared" si="20"/>
        <v>-0.36457096992750015</v>
      </c>
      <c r="L96" s="22">
        <f t="shared" si="20"/>
        <v>-0.21802012939224003</v>
      </c>
      <c r="M96" s="22">
        <f t="shared" si="20"/>
        <v>-0.14476277043871644</v>
      </c>
      <c r="N96" s="10" t="s">
        <v>146</v>
      </c>
    </row>
    <row r="97" spans="1:14" ht="60">
      <c r="A97" s="10" t="s">
        <v>281</v>
      </c>
      <c r="B97" s="11" t="s">
        <v>148</v>
      </c>
      <c r="C97" s="11" t="s">
        <v>272</v>
      </c>
      <c r="D97" s="11" t="s">
        <v>282</v>
      </c>
      <c r="E97" s="18" t="s">
        <v>35</v>
      </c>
      <c r="F97" s="22">
        <f>F93-54.06</f>
        <v>-54.06</v>
      </c>
      <c r="G97" s="22">
        <f aca="true" t="shared" si="21" ref="G97:M97">G93-54.06</f>
        <v>-54.06</v>
      </c>
      <c r="H97" s="22">
        <f t="shared" si="21"/>
        <v>-49.794270000000004</v>
      </c>
      <c r="I97" s="22">
        <f t="shared" si="21"/>
        <v>-51.99112095</v>
      </c>
      <c r="J97" s="22">
        <f t="shared" si="21"/>
        <v>-52.722124881</v>
      </c>
      <c r="K97" s="22">
        <f t="shared" si="21"/>
        <v>-53.086695850927505</v>
      </c>
      <c r="L97" s="22">
        <f t="shared" si="21"/>
        <v>-53.30471598031974</v>
      </c>
      <c r="M97" s="22">
        <f t="shared" si="21"/>
        <v>-53.44947875075846</v>
      </c>
      <c r="N97" s="10" t="s">
        <v>283</v>
      </c>
    </row>
    <row r="98" spans="1:14" ht="60">
      <c r="A98" s="10" t="s">
        <v>284</v>
      </c>
      <c r="B98" s="58" t="s">
        <v>285</v>
      </c>
      <c r="C98" s="59"/>
      <c r="D98" s="59"/>
      <c r="E98" s="59"/>
      <c r="F98" s="59"/>
      <c r="G98" s="59"/>
      <c r="H98" s="59"/>
      <c r="I98" s="59"/>
      <c r="J98" s="59"/>
      <c r="K98" s="59"/>
      <c r="L98" s="59"/>
      <c r="M98" s="59"/>
      <c r="N98" s="10" t="s">
        <v>146</v>
      </c>
    </row>
    <row r="99" spans="1:14" ht="60">
      <c r="A99" s="10" t="s">
        <v>286</v>
      </c>
      <c r="B99" s="11" t="s">
        <v>144</v>
      </c>
      <c r="C99" s="11" t="s">
        <v>272</v>
      </c>
      <c r="D99" s="11" t="s">
        <v>287</v>
      </c>
      <c r="E99" s="18" t="s">
        <v>35</v>
      </c>
      <c r="F99" s="22">
        <f>F94-E94</f>
        <v>0</v>
      </c>
      <c r="G99" s="22">
        <f aca="true" t="shared" si="22" ref="G99:M99">G94-F94</f>
        <v>0</v>
      </c>
      <c r="H99" s="22">
        <f t="shared" si="22"/>
        <v>0</v>
      </c>
      <c r="I99" s="22">
        <f t="shared" si="22"/>
        <v>0</v>
      </c>
      <c r="J99" s="22">
        <f t="shared" si="22"/>
        <v>0</v>
      </c>
      <c r="K99" s="22">
        <f t="shared" si="22"/>
        <v>0</v>
      </c>
      <c r="L99" s="22">
        <f t="shared" si="22"/>
        <v>0</v>
      </c>
      <c r="M99" s="22">
        <f t="shared" si="22"/>
        <v>0</v>
      </c>
      <c r="N99" s="10" t="s">
        <v>146</v>
      </c>
    </row>
    <row r="100" spans="1:14" ht="60">
      <c r="A100" s="10" t="s">
        <v>288</v>
      </c>
      <c r="B100" s="11" t="s">
        <v>148</v>
      </c>
      <c r="C100" s="11" t="s">
        <v>272</v>
      </c>
      <c r="D100" s="11" t="s">
        <v>289</v>
      </c>
      <c r="E100" s="18" t="s">
        <v>35</v>
      </c>
      <c r="F100" s="22">
        <f>F94-0.21</f>
        <v>-0.21</v>
      </c>
      <c r="G100" s="22">
        <f aca="true" t="shared" si="23" ref="G100:M100">G94-0.21</f>
        <v>-0.21</v>
      </c>
      <c r="H100" s="22">
        <f t="shared" si="23"/>
        <v>-0.21</v>
      </c>
      <c r="I100" s="22">
        <f t="shared" si="23"/>
        <v>-0.21</v>
      </c>
      <c r="J100" s="22">
        <f t="shared" si="23"/>
        <v>-0.21</v>
      </c>
      <c r="K100" s="22">
        <f t="shared" si="23"/>
        <v>-0.21</v>
      </c>
      <c r="L100" s="22">
        <f t="shared" si="23"/>
        <v>-0.21</v>
      </c>
      <c r="M100" s="22">
        <f t="shared" si="23"/>
        <v>-0.21</v>
      </c>
      <c r="N100" s="25" t="s">
        <v>290</v>
      </c>
    </row>
    <row r="101" spans="1:14" ht="15">
      <c r="A101" s="10" t="s">
        <v>291</v>
      </c>
      <c r="B101" s="58" t="s">
        <v>292</v>
      </c>
      <c r="C101" s="59"/>
      <c r="D101" s="59"/>
      <c r="E101" s="59"/>
      <c r="F101" s="59"/>
      <c r="G101" s="59"/>
      <c r="H101" s="59"/>
      <c r="I101" s="59"/>
      <c r="J101" s="59"/>
      <c r="K101" s="59"/>
      <c r="L101" s="59"/>
      <c r="M101" s="59"/>
      <c r="N101" s="21"/>
    </row>
    <row r="102" spans="1:14" ht="30">
      <c r="A102" s="10" t="s">
        <v>293</v>
      </c>
      <c r="B102" s="11" t="s">
        <v>144</v>
      </c>
      <c r="C102" s="11" t="s">
        <v>35</v>
      </c>
      <c r="D102" s="11" t="s">
        <v>294</v>
      </c>
      <c r="E102" s="26">
        <v>0</v>
      </c>
      <c r="F102" s="26">
        <v>0</v>
      </c>
      <c r="G102" s="26">
        <v>0</v>
      </c>
      <c r="H102" s="26">
        <f aca="true" t="shared" si="24" ref="H102:M102">H94/H93</f>
        <v>0</v>
      </c>
      <c r="I102" s="26">
        <f t="shared" si="24"/>
        <v>0</v>
      </c>
      <c r="J102" s="26">
        <f t="shared" si="24"/>
        <v>0</v>
      </c>
      <c r="K102" s="26">
        <f t="shared" si="24"/>
        <v>0</v>
      </c>
      <c r="L102" s="26">
        <f t="shared" si="24"/>
        <v>0</v>
      </c>
      <c r="M102" s="26">
        <f t="shared" si="24"/>
        <v>0</v>
      </c>
      <c r="N102" s="21"/>
    </row>
    <row r="103" spans="1:14" ht="45">
      <c r="A103" s="10" t="s">
        <v>295</v>
      </c>
      <c r="B103" s="11" t="s">
        <v>148</v>
      </c>
      <c r="C103" s="11" t="s">
        <v>35</v>
      </c>
      <c r="D103" s="11" t="s">
        <v>296</v>
      </c>
      <c r="E103" s="26">
        <f>E94/54.06</f>
        <v>0</v>
      </c>
      <c r="F103" s="26">
        <f aca="true" t="shared" si="25" ref="F103:M103">F94/54.06</f>
        <v>0</v>
      </c>
      <c r="G103" s="26">
        <f t="shared" si="25"/>
        <v>0</v>
      </c>
      <c r="H103" s="26">
        <f t="shared" si="25"/>
        <v>0</v>
      </c>
      <c r="I103" s="26">
        <f t="shared" si="25"/>
        <v>0</v>
      </c>
      <c r="J103" s="26">
        <f t="shared" si="25"/>
        <v>0</v>
      </c>
      <c r="K103" s="26">
        <f t="shared" si="25"/>
        <v>0</v>
      </c>
      <c r="L103" s="26">
        <f t="shared" si="25"/>
        <v>0</v>
      </c>
      <c r="M103" s="26">
        <f t="shared" si="25"/>
        <v>0</v>
      </c>
      <c r="N103" s="21"/>
    </row>
    <row r="104" spans="1:14" ht="150">
      <c r="A104" s="10" t="s">
        <v>297</v>
      </c>
      <c r="B104" s="11" t="s">
        <v>298</v>
      </c>
      <c r="C104" s="11" t="s">
        <v>299</v>
      </c>
      <c r="D104" s="11" t="s">
        <v>300</v>
      </c>
      <c r="E104" s="22">
        <v>0</v>
      </c>
      <c r="F104" s="22">
        <v>0</v>
      </c>
      <c r="G104" s="22">
        <v>0</v>
      </c>
      <c r="H104" s="22">
        <f>(('[1].цел.показ. (Автосохрдо 2015г.).xls].цел.показ. (Автосохрдо 2015г.).xls]Индикаторы'!G67+'[1].цел.показ. (Автосохрдо 2015г.).xls].цел.показ. (Автосохрдо 2015г.).xls]Индикаторы'!G69)/'[1].цел.показ. (Автосохрдо 2015г.).xls].цел.показ. (Автосохрдо 2015г.).xls]Индикаторы'!G78)</f>
        <v>0.013540485207904674</v>
      </c>
      <c r="I104" s="22">
        <f>(('[1].цел.показ. (Автосохрдо 2015г.).xls].цел.показ. (Автосохрдо 2015г.).xls]Индикаторы'!H67+'[1].цел.показ. (Автосохрдо 2015г.).xls].цел.показ. (Автосохрдо 2015г.).xls]Индикаторы'!H69)/'[1].цел.показ. (Автосохрдо 2015г.).xls].цел.показ. (Автосохрдо 2015г.).xls]Индикаторы'!H78)</f>
        <v>0.006807096351675151</v>
      </c>
      <c r="J104" s="22">
        <f>(('[1].цел.показ. (Автосохрдо 2015г.).xls].цел.показ. (Автосохрдо 2015г.).xls]Индикаторы'!I67+'[1].цел.показ. (Автосохрдо 2015г.).xls].цел.показ. (Автосохрдо 2015г.).xls]Индикаторы'!I69)/'[1].цел.показ. (Автосохрдо 2015г.).xls].цел.показ. (Автосохрдо 2015г.).xls]Индикаторы'!I78)</f>
        <v>0.006834769305582304</v>
      </c>
      <c r="K104" s="22">
        <f>(('[1].цел.показ. (Автосохрдо 2015г.).xls].цел.показ. (Автосохрдо 2015г.).xls]Индикаторы'!J67+'[1].цел.показ. (Автосохрдо 2015г.).xls].цел.показ. (Автосохрдо 2015г.).xls]Индикаторы'!J69)/'[1].цел.показ. (Автосохрдо 2015г.).xls].цел.показ. (Автосохрдо 2015г.).xls]Индикаторы'!J78)</f>
        <v>0.0068625678230186315</v>
      </c>
      <c r="L104" s="22">
        <f>(('[1].цел.показ. (Автосохрдо 2015г.).xls].цел.показ. (Автосохрдо 2015г.).xls]Индикаторы'!K67+'[1].цел.показ. (Автосохрдо 2015г.).xls].цел.показ. (Автосохрдо 2015г.).xls]Индикаторы'!K69)/'[1].цел.показ. (Автосохрдо 2015г.).xls].цел.показ. (Автосохрдо 2015г.).xls]Индикаторы'!K78)</f>
        <v>0.006890492485248886</v>
      </c>
      <c r="M104" s="22">
        <f>(('[1].цел.показ. (Автосохрдо 2015г.).xls].цел.показ. (Автосохрдо 2015г.).xls]Индикаторы'!L67+'[1].цел.показ. (Автосохрдо 2015г.).xls].цел.показ. (Автосохрдо 2015г.).xls]Индикаторы'!L69)/'[1].цел.показ. (Автосохрдо 2015г.).xls].цел.показ. (Автосохрдо 2015г.).xls]Индикаторы'!L78)</f>
        <v>0.006918543876336882</v>
      </c>
      <c r="N104" s="21"/>
    </row>
    <row r="105" spans="1:14" ht="105">
      <c r="A105" s="10" t="s">
        <v>301</v>
      </c>
      <c r="B105" s="11" t="s">
        <v>302</v>
      </c>
      <c r="C105" s="11" t="s">
        <v>299</v>
      </c>
      <c r="D105" s="11" t="s">
        <v>303</v>
      </c>
      <c r="E105" s="22">
        <f>(('[1].цел.показ. (Автосохрдо 2015г.).xls].цел.показ. (Автосохрдо 2015г.).xls]Индикаторы'!D66+'[1].цел.показ. (Автосохрдо 2015г.).xls].цел.показ. (Автосохрдо 2015г.).xls]Индикаторы'!D67)/'[1].цел.показ. (Автосохрдо 2015г.).xls].цел.показ. (Автосохрдо 2015г.).xls]Индикаторы'!D79)</f>
        <v>0.008387017416240658</v>
      </c>
      <c r="F105" s="22">
        <f>(('[1].цел.показ. (Автосохрдо 2015г.).xls].цел.показ. (Автосохрдо 2015г.).xls]Индикаторы'!E66+'[1].цел.показ. (Автосохрдо 2015г.).xls].цел.показ. (Автосохрдо 2015г.).xls]Индикаторы'!E67)/'[1].цел.показ. (Автосохрдо 2015г.).xls].цел.показ. (Автосохрдо 2015г.).xls]Индикаторы'!E79)</f>
        <v>0.009110646879602328</v>
      </c>
      <c r="G105" s="22">
        <f>(('[1].цел.показ. (Автосохрдо 2015г.).xls].цел.показ. (Автосохрдо 2015г.).xls]Индикаторы'!F66+'[1].цел.показ. (Автосохрдо 2015г.).xls].цел.показ. (Автосохрдо 2015г.).xls]Индикаторы'!F67)/'[1].цел.показ. (Автосохрдо 2015г.).xls].цел.показ. (Автосохрдо 2015г.).xls]Индикаторы'!F79)</f>
        <v>0.011977325124461308</v>
      </c>
      <c r="H105" s="22">
        <f>(('[1].цел.показ. (Автосохрдо 2015г.).xls].цел.показ. (Автосохрдо 2015г.).xls]Индикаторы'!G66+'[1].цел.показ. (Автосохрдо 2015г.).xls].цел.показ. (Автосохрдо 2015г.).xls]Индикаторы'!G67)/'[1].цел.показ. (Автосохрдо 2015г.).xls].цел.показ. (Автосохрдо 2015г.).xls]Индикаторы'!G79)</f>
        <v>0.024086400825291693</v>
      </c>
      <c r="I105" s="22">
        <v>0</v>
      </c>
      <c r="J105" s="22">
        <v>0</v>
      </c>
      <c r="K105" s="22">
        <v>0</v>
      </c>
      <c r="L105" s="22">
        <v>0</v>
      </c>
      <c r="M105" s="22">
        <v>0</v>
      </c>
      <c r="N105" s="21"/>
    </row>
    <row r="106" spans="1:14" ht="15">
      <c r="A106" s="10" t="s">
        <v>304</v>
      </c>
      <c r="B106" s="58" t="s">
        <v>305</v>
      </c>
      <c r="C106" s="59"/>
      <c r="D106" s="59"/>
      <c r="E106" s="59"/>
      <c r="F106" s="59"/>
      <c r="G106" s="59"/>
      <c r="H106" s="59"/>
      <c r="I106" s="59"/>
      <c r="J106" s="59"/>
      <c r="K106" s="59"/>
      <c r="L106" s="59"/>
      <c r="M106" s="59"/>
      <c r="N106" s="21"/>
    </row>
    <row r="107" spans="1:14" ht="75">
      <c r="A107" s="10" t="s">
        <v>306</v>
      </c>
      <c r="B107" s="11" t="s">
        <v>144</v>
      </c>
      <c r="C107" s="11" t="s">
        <v>299</v>
      </c>
      <c r="D107" s="11" t="s">
        <v>307</v>
      </c>
      <c r="E107" s="23" t="s">
        <v>35</v>
      </c>
      <c r="F107" s="13">
        <f>F104-E104</f>
        <v>0</v>
      </c>
      <c r="G107" s="13">
        <f aca="true" t="shared" si="26" ref="G107:M107">G104-F104</f>
        <v>0</v>
      </c>
      <c r="H107" s="13">
        <f t="shared" si="26"/>
        <v>0.013540485207904674</v>
      </c>
      <c r="I107" s="13">
        <f t="shared" si="26"/>
        <v>-0.006733388856229523</v>
      </c>
      <c r="J107" s="13">
        <f t="shared" si="26"/>
        <v>2.7672953907153207E-05</v>
      </c>
      <c r="K107" s="13">
        <f t="shared" si="26"/>
        <v>2.7798517436327178E-05</v>
      </c>
      <c r="L107" s="13">
        <f t="shared" si="26"/>
        <v>2.7924662230254492E-05</v>
      </c>
      <c r="M107" s="13">
        <f t="shared" si="26"/>
        <v>2.8051391087995613E-05</v>
      </c>
      <c r="N107" s="10" t="s">
        <v>146</v>
      </c>
    </row>
    <row r="108" spans="1:14" ht="60">
      <c r="A108" s="10" t="s">
        <v>308</v>
      </c>
      <c r="B108" s="11" t="s">
        <v>148</v>
      </c>
      <c r="C108" s="11" t="s">
        <v>299</v>
      </c>
      <c r="D108" s="11" t="s">
        <v>309</v>
      </c>
      <c r="E108" s="23" t="s">
        <v>35</v>
      </c>
      <c r="F108" s="13">
        <f>F104-22.42</f>
        <v>-22.42</v>
      </c>
      <c r="G108" s="13">
        <f aca="true" t="shared" si="27" ref="G108:M108">G104-22.42</f>
        <v>-22.42</v>
      </c>
      <c r="H108" s="13">
        <f t="shared" si="27"/>
        <v>-22.406459514792097</v>
      </c>
      <c r="I108" s="13">
        <f t="shared" si="27"/>
        <v>-22.413192903648326</v>
      </c>
      <c r="J108" s="13">
        <f t="shared" si="27"/>
        <v>-22.41316523069442</v>
      </c>
      <c r="K108" s="13">
        <f t="shared" si="27"/>
        <v>-22.413137432176985</v>
      </c>
      <c r="L108" s="13">
        <f t="shared" si="27"/>
        <v>-22.413109507514754</v>
      </c>
      <c r="M108" s="13">
        <f t="shared" si="27"/>
        <v>-22.413081456123663</v>
      </c>
      <c r="N108" s="10" t="s">
        <v>310</v>
      </c>
    </row>
    <row r="109" spans="1:14" ht="15">
      <c r="A109" s="10" t="s">
        <v>311</v>
      </c>
      <c r="B109" s="58" t="s">
        <v>312</v>
      </c>
      <c r="C109" s="59"/>
      <c r="D109" s="59"/>
      <c r="E109" s="59"/>
      <c r="F109" s="59"/>
      <c r="G109" s="59"/>
      <c r="H109" s="59"/>
      <c r="I109" s="59"/>
      <c r="J109" s="59"/>
      <c r="K109" s="59"/>
      <c r="L109" s="59"/>
      <c r="M109" s="59"/>
      <c r="N109" s="21"/>
    </row>
    <row r="110" spans="1:14" ht="75">
      <c r="A110" s="10" t="s">
        <v>313</v>
      </c>
      <c r="B110" s="11" t="s">
        <v>144</v>
      </c>
      <c r="C110" s="11" t="s">
        <v>299</v>
      </c>
      <c r="D110" s="11" t="s">
        <v>314</v>
      </c>
      <c r="E110" s="23" t="s">
        <v>35</v>
      </c>
      <c r="F110" s="13">
        <f>F105-E105</f>
        <v>0.0007236294633616702</v>
      </c>
      <c r="G110" s="13">
        <f aca="true" t="shared" si="28" ref="G110:M110">G105-F105</f>
        <v>0.0028666782448589796</v>
      </c>
      <c r="H110" s="13">
        <f t="shared" si="28"/>
        <v>0.012109075700830385</v>
      </c>
      <c r="I110" s="13">
        <f t="shared" si="28"/>
        <v>-0.024086400825291693</v>
      </c>
      <c r="J110" s="13">
        <f t="shared" si="28"/>
        <v>0</v>
      </c>
      <c r="K110" s="13">
        <f t="shared" si="28"/>
        <v>0</v>
      </c>
      <c r="L110" s="13">
        <f t="shared" si="28"/>
        <v>0</v>
      </c>
      <c r="M110" s="13">
        <f t="shared" si="28"/>
        <v>0</v>
      </c>
      <c r="N110" s="10" t="s">
        <v>315</v>
      </c>
    </row>
    <row r="111" spans="1:14" ht="60">
      <c r="A111" s="10" t="s">
        <v>316</v>
      </c>
      <c r="B111" s="11" t="s">
        <v>148</v>
      </c>
      <c r="C111" s="11" t="s">
        <v>299</v>
      </c>
      <c r="D111" s="11" t="s">
        <v>317</v>
      </c>
      <c r="E111" s="23" t="s">
        <v>35</v>
      </c>
      <c r="F111" s="13">
        <f>F105-0.1</f>
        <v>-0.09088935312039767</v>
      </c>
      <c r="G111" s="13">
        <f aca="true" t="shared" si="29" ref="G111:M111">G105-0.1</f>
        <v>-0.08802267487553869</v>
      </c>
      <c r="H111" s="13">
        <f t="shared" si="29"/>
        <v>-0.07591359917470832</v>
      </c>
      <c r="I111" s="13">
        <f t="shared" si="29"/>
        <v>-0.1</v>
      </c>
      <c r="J111" s="13">
        <f t="shared" si="29"/>
        <v>-0.1</v>
      </c>
      <c r="K111" s="13">
        <f t="shared" si="29"/>
        <v>-0.1</v>
      </c>
      <c r="L111" s="13">
        <f t="shared" si="29"/>
        <v>-0.1</v>
      </c>
      <c r="M111" s="13">
        <f t="shared" si="29"/>
        <v>-0.1</v>
      </c>
      <c r="N111" s="10" t="s">
        <v>318</v>
      </c>
    </row>
    <row r="112" spans="1:14" ht="15">
      <c r="A112" s="10" t="s">
        <v>319</v>
      </c>
      <c r="B112" s="58" t="s">
        <v>320</v>
      </c>
      <c r="C112" s="59"/>
      <c r="D112" s="59"/>
      <c r="E112" s="59"/>
      <c r="F112" s="59"/>
      <c r="G112" s="59"/>
      <c r="H112" s="59"/>
      <c r="I112" s="59"/>
      <c r="J112" s="59"/>
      <c r="K112" s="59"/>
      <c r="L112" s="59"/>
      <c r="M112" s="59"/>
      <c r="N112" s="10"/>
    </row>
    <row r="113" spans="1:14" ht="30">
      <c r="A113" s="10" t="s">
        <v>321</v>
      </c>
      <c r="B113" s="11" t="s">
        <v>144</v>
      </c>
      <c r="C113" s="11" t="s">
        <v>35</v>
      </c>
      <c r="D113" s="11" t="s">
        <v>322</v>
      </c>
      <c r="E113" s="27">
        <v>0</v>
      </c>
      <c r="F113" s="27">
        <v>0</v>
      </c>
      <c r="G113" s="27">
        <v>0</v>
      </c>
      <c r="H113" s="27">
        <f aca="true" t="shared" si="30" ref="H113:M113">H105/H104</f>
        <v>1.7788432582335023</v>
      </c>
      <c r="I113" s="27">
        <f t="shared" si="30"/>
        <v>0</v>
      </c>
      <c r="J113" s="27">
        <f t="shared" si="30"/>
        <v>0</v>
      </c>
      <c r="K113" s="27">
        <f t="shared" si="30"/>
        <v>0</v>
      </c>
      <c r="L113" s="27">
        <f t="shared" si="30"/>
        <v>0</v>
      </c>
      <c r="M113" s="27">
        <f t="shared" si="30"/>
        <v>0</v>
      </c>
      <c r="N113" s="10"/>
    </row>
    <row r="114" spans="1:14" ht="30">
      <c r="A114" s="10" t="s">
        <v>323</v>
      </c>
      <c r="B114" s="11" t="s">
        <v>148</v>
      </c>
      <c r="C114" s="11" t="s">
        <v>35</v>
      </c>
      <c r="D114" s="11" t="s">
        <v>324</v>
      </c>
      <c r="E114" s="27">
        <f>E105/22.42</f>
        <v>0.00037408641464052887</v>
      </c>
      <c r="F114" s="27">
        <f aca="true" t="shared" si="31" ref="F114:M114">F105/22.42</f>
        <v>0.0004063624834791404</v>
      </c>
      <c r="G114" s="27">
        <f t="shared" si="31"/>
        <v>0.0005342250278528683</v>
      </c>
      <c r="H114" s="27">
        <f t="shared" si="31"/>
        <v>0.0010743265310121182</v>
      </c>
      <c r="I114" s="27">
        <f t="shared" si="31"/>
        <v>0</v>
      </c>
      <c r="J114" s="27">
        <f t="shared" si="31"/>
        <v>0</v>
      </c>
      <c r="K114" s="27">
        <f t="shared" si="31"/>
        <v>0</v>
      </c>
      <c r="L114" s="27">
        <f t="shared" si="31"/>
        <v>0</v>
      </c>
      <c r="M114" s="27">
        <f t="shared" si="31"/>
        <v>0</v>
      </c>
      <c r="N114" s="10"/>
    </row>
    <row r="115" spans="1:14" ht="14.25">
      <c r="A115" s="65" t="s">
        <v>325</v>
      </c>
      <c r="B115" s="65"/>
      <c r="C115" s="65"/>
      <c r="D115" s="65"/>
      <c r="E115" s="65"/>
      <c r="F115" s="65"/>
      <c r="G115" s="65"/>
      <c r="H115" s="65"/>
      <c r="I115" s="65"/>
      <c r="J115" s="65"/>
      <c r="K115" s="65"/>
      <c r="L115" s="65"/>
      <c r="M115" s="65"/>
      <c r="N115" s="65"/>
    </row>
    <row r="116" spans="1:14" ht="45">
      <c r="A116" s="11" t="s">
        <v>326</v>
      </c>
      <c r="B116" s="11" t="s">
        <v>327</v>
      </c>
      <c r="C116" s="11" t="s">
        <v>328</v>
      </c>
      <c r="D116" s="10" t="s">
        <v>329</v>
      </c>
      <c r="E116" s="28" t="s">
        <v>35</v>
      </c>
      <c r="F116" s="29">
        <f>'[1].цел.показ. (Автосохрдо 2015г.).xls].цел.показ. (Автосохрдо 2015г.).xls]Индикаторы'!E80-'[1].цел.показ. (Автосохрдо 2015г.).xls].цел.показ. (Автосохрдо 2015г.).xls]Индикаторы'!D80</f>
        <v>-0.04744929603701775</v>
      </c>
      <c r="G116" s="29">
        <f>'[1].цел.показ. (Автосохрдо 2015г.).xls].цел.показ. (Автосохрдо 2015г.).xls]Индикаторы'!F80-'[1].цел.показ. (Автосохрдо 2015г.).xls].цел.показ. (Автосохрдо 2015г.).xls]Индикаторы'!E80</f>
        <v>0.06511905035318377</v>
      </c>
      <c r="H116" s="29">
        <f>'[1].цел.показ. (Автосохрдо 2015г.).xls].цел.показ. (Автосохрдо 2015г.).xls]Индикаторы'!G80-'[1].цел.показ. (Автосохрдо 2015г.).xls].цел.показ. (Автосохрдо 2015г.).xls]Индикаторы'!F80</f>
        <v>-0.01821086904031155</v>
      </c>
      <c r="I116" s="29">
        <f>'[1].цел.показ. (Автосохрдо 2015г.).xls].цел.показ. (Автосохрдо 2015г.).xls]Индикаторы'!H80-'[1].цел.показ. (Автосохрдо 2015г.).xls].цел.показ. (Автосохрдо 2015г.).xls]Индикаторы'!G80</f>
        <v>0.0005573380460355271</v>
      </c>
      <c r="J116" s="29">
        <f>'[1].цел.показ. (Автосохрдо 2015г.).xls].цел.показ. (Автосохрдо 2015г.).xls]Индикаторы'!I80-'[1].цел.показ. (Автосохрдо 2015г.).xls].цел.показ. (Автосохрдо 2015г.).xls]Индикаторы'!H80</f>
        <v>-1.671003064906973E-05</v>
      </c>
      <c r="K116" s="29">
        <f>'[1].цел.показ. (Автосохрдо 2015г.).xls].цел.показ. (Автосохрдо 2015г.).xls]Индикаторы'!J80-'[1].цел.показ. (Автосохрдо 2015г.).xls].цел.показ. (Автосохрдо 2015г.).xls]Индикаторы'!I80</f>
        <v>5.013100138340221E-07</v>
      </c>
      <c r="L116" s="29">
        <f>'[1].цел.показ. (Автосохрдо 2015г.).xls].цел.показ. (Автосохрдо 2015г.).xls]Индикаторы'!K80-'[1].цел.показ. (Автосохрдо 2015г.).xls].цел.показ. (Автосохрдо 2015г.).xls]Индикаторы'!J80</f>
        <v>-1.5039292255991654E-08</v>
      </c>
      <c r="M116" s="29">
        <f>'[1].цел.показ. (Автосохрдо 2015г.).xls].цел.показ. (Автосохрдо 2015г.).xls]Индикаторы'!L80-'[1].цел.показ. (Автосохрдо 2015г.).xls].цел.показ. (Автосохрдо 2015г.).xls]Индикаторы'!K80</f>
        <v>4.5344583643469605E-10</v>
      </c>
      <c r="N116" s="62" t="s">
        <v>330</v>
      </c>
    </row>
    <row r="117" spans="1:14" ht="30">
      <c r="A117" s="11" t="s">
        <v>331</v>
      </c>
      <c r="B117" s="11" t="s">
        <v>332</v>
      </c>
      <c r="C117" s="11" t="s">
        <v>333</v>
      </c>
      <c r="D117" s="10" t="s">
        <v>334</v>
      </c>
      <c r="E117" s="28" t="s">
        <v>35</v>
      </c>
      <c r="F117" s="29">
        <f>'[1].цел.показ. (Автосохрдо 2015г.).xls].цел.показ. (Автосохрдо 2015г.).xls]Индикаторы'!E81-'[1].цел.показ. (Автосохрдо 2015г.).xls].цел.показ. (Автосохрдо 2015г.).xls]Индикаторы'!D81</f>
        <v>-0.2582430572500143</v>
      </c>
      <c r="G117" s="29">
        <f>'[1].цел.показ. (Автосохрдо 2015г.).xls].цел.показ. (Автосохрдо 2015г.).xls]Индикаторы'!F81-'[1].цел.показ. (Автосохрдо 2015г.).xls].цел.показ. (Автосохрдо 2015г.).xls]Индикаторы'!E81</f>
        <v>0.655336343509441</v>
      </c>
      <c r="H117" s="29">
        <f>'[1].цел.показ. (Автосохрдо 2015г.).xls].цел.показ. (Автосохрдо 2015г.).xls]Индикаторы'!G81-'[1].цел.показ. (Автосохрдо 2015г.).xls].цел.показ. (Автосохрдо 2015г.).xls]Индикаторы'!F81</f>
        <v>-0.40775421539480217</v>
      </c>
      <c r="I117" s="29">
        <f>'[1].цел.показ. (Автосохрдо 2015г.).xls].цел.показ. (Автосохрдо 2015г.).xls]Индикаторы'!H81-'[1].цел.показ. (Автосохрдо 2015г.).xls].цел.показ. (Автосохрдо 2015г.).xls]Индикаторы'!G81</f>
        <v>0.010981768482032805</v>
      </c>
      <c r="J117" s="30">
        <f>'[1].цел.показ. (Автосохрдо 2015г.).xls].цел.показ. (Автосохрдо 2015г.).xls]Индикаторы'!I81-'[1].цел.показ. (Автосохрдо 2015г.).xls].цел.показ. (Автосохрдо 2015г.).xls]Индикаторы'!H81</f>
        <v>-0.0003304636139396244</v>
      </c>
      <c r="K117" s="30">
        <f>'[1].цел.показ. (Автосохрдо 2015г.).xls].цел.показ. (Автосохрдо 2015г.).xls]Индикаторы'!J81-'[1].цел.показ. (Автосохрдо 2015г.).xls].цел.показ. (Автосохрдо 2015г.).xls]Индикаторы'!I81</f>
        <v>9.912996122185547E-06</v>
      </c>
      <c r="L117" s="30">
        <f>'[1].цел.показ. (Автосохрдо 2015г.).xls].цел.показ. (Автосохрдо 2015г.).xls]Индикаторы'!K81-'[1].цел.показ. (Автосохрдо 2015г.).xls].цел.показ. (Автосохрдо 2015г.).xls]Индикаторы'!J81</f>
        <v>-2.973907049508284E-07</v>
      </c>
      <c r="M117" s="29">
        <f>'[1].цел.показ. (Автосохрдо 2015г.).xls].цел.показ. (Автосохрдо 2015г.).xls]Индикаторы'!L81-'[1].цел.показ. (Автосохрдо 2015г.).xls].цел.показ. (Автосохрдо 2015г.).xls]Индикаторы'!K81</f>
        <v>8.966553277645062E-09</v>
      </c>
      <c r="N117" s="62"/>
    </row>
    <row r="118" spans="1:14" ht="60">
      <c r="A118" s="11" t="s">
        <v>335</v>
      </c>
      <c r="B118" s="11" t="s">
        <v>336</v>
      </c>
      <c r="C118" s="31" t="s">
        <v>337</v>
      </c>
      <c r="D118" s="10" t="s">
        <v>338</v>
      </c>
      <c r="E118" s="10" t="s">
        <v>35</v>
      </c>
      <c r="F118" s="30">
        <f>'[1].цел.показ. (Автосохрдо 2015г.).xls].цел.показ. (Автосохрдо 2015г.).xls]Индикаторы'!E82-'[1].цел.показ. (Автосохрдо 2015г.).xls].цел.показ. (Автосохрдо 2015г.).xls]Индикаторы'!D82</f>
        <v>-385</v>
      </c>
      <c r="G118" s="30">
        <f>'[1].цел.показ. (Автосохрдо 2015г.).xls].цел.показ. (Автосохрдо 2015г.).xls]Индикаторы'!F82-'[1].цел.показ. (Автосохрдо 2015г.).xls].цел.показ. (Автосохрдо 2015г.).xls]Индикаторы'!E82</f>
        <v>-376</v>
      </c>
      <c r="H118" s="30">
        <f>'[1].цел.показ. (Автосохрдо 2015г.).xls].цел.показ. (Автосохрдо 2015г.).xls]Индикаторы'!G82-'[1].цел.показ. (Автосохрдо 2015г.).xls].цел.показ. (Автосохрдо 2015г.).xls]Индикаторы'!F82</f>
        <v>414.6800000000003</v>
      </c>
      <c r="I118" s="30">
        <f>'[1].цел.показ. (Автосохрдо 2015г.).xls].цел.показ. (Автосохрдо 2015г.).xls]Индикаторы'!H82-'[1].цел.показ. (Автосохрдо 2015г.).xls].цел.показ. (Автосохрдо 2015г.).xls]Индикаторы'!G82</f>
        <v>-12.4403999999995</v>
      </c>
      <c r="J118" s="30">
        <f>'[1].цел.показ. (Автосохрдо 2015г.).xls].цел.показ. (Автосохрдо 2015г.).xls]Индикаторы'!I82-'[1].цел.показ. (Автосохрдо 2015г.).xls].цел.показ. (Автосохрдо 2015г.).xls]Индикаторы'!H82</f>
        <v>0.37321199999860255</v>
      </c>
      <c r="K118" s="30">
        <f>'[1].цел.показ. (Автосохрдо 2015г.).xls].цел.показ. (Автосохрдо 2015г.).xls]Индикаторы'!J82-'[1].цел.показ. (Автосохрдо 2015г.).xls].цел.показ. (Автосохрдо 2015г.).xls]Индикаторы'!I82</f>
        <v>-0.01119635999930324</v>
      </c>
      <c r="L118" s="30">
        <f>'[1].цел.показ. (Автосохрдо 2015г.).xls].цел.показ. (Автосохрдо 2015г.).xls]Индикаторы'!K82-'[1].цел.показ. (Автосохрдо 2015г.).xls].цел.показ. (Автосохрдо 2015г.).xls]Индикаторы'!J82</f>
        <v>0.0003358907997608185</v>
      </c>
      <c r="M118" s="30">
        <f>'[1].цел.показ. (Автосохрдо 2015г.).xls].цел.показ. (Автосохрдо 2015г.).xls]Индикаторы'!L82-'[1].цел.показ. (Автосохрдо 2015г.).xls].цел.показ. (Автосохрдо 2015г.).xls]Индикаторы'!K82</f>
        <v>-59.733019834377046</v>
      </c>
      <c r="N118" s="62"/>
    </row>
    <row r="119" spans="1:14" ht="45">
      <c r="A119" s="11" t="s">
        <v>339</v>
      </c>
      <c r="B119" s="11" t="s">
        <v>340</v>
      </c>
      <c r="C119" s="31" t="s">
        <v>341</v>
      </c>
      <c r="D119" s="10" t="s">
        <v>342</v>
      </c>
      <c r="E119" s="10" t="s">
        <v>35</v>
      </c>
      <c r="F119" s="32">
        <f>'[1].цел.показ. (Автосохрдо 2015г.).xls].цел.показ. (Автосохрдо 2015г.).xls]Индикаторы'!E83-'[1].цел.показ. (Автосохрдо 2015г.).xls].цел.показ. (Автосохрдо 2015г.).xls]Индикаторы'!D83</f>
        <v>-1868.5704</v>
      </c>
      <c r="G119" s="32">
        <f>'[1].цел.показ. (Автосохрдо 2015г.).xls].цел.показ. (Автосохрдо 2015г.).xls]Индикаторы'!F83-'[1].цел.показ. (Автосохрдо 2015г.).xls].цел.показ. (Автосохрдо 2015г.).xls]Индикаторы'!E83</f>
        <v>1235.5044000000007</v>
      </c>
      <c r="H119" s="32">
        <f>'[1].цел.показ. (Автосохрдо 2015г.).xls].цел.показ. (Автосохрдо 2015г.).xls]Индикаторы'!G83-'[1].цел.показ. (Автосохрдо 2015г.).xls].цел.показ. (Автосохрдо 2015г.).xls]Индикаторы'!F83</f>
        <v>527.4333959999994</v>
      </c>
      <c r="I119" s="32">
        <f>'[1].цел.показ. (Автосохрдо 2015г.).xls].цел.показ. (Автосохрдо 2015г.).xls]Индикаторы'!H83-'[1].цел.показ. (Автосохрдо 2015г.).xls].цел.показ. (Автосохрдо 2015г.).xls]Индикаторы'!G83</f>
        <v>-15.823001879999993</v>
      </c>
      <c r="J119" s="32">
        <f>'[1].цел.показ. (Автосохрдо 2015г.).xls].цел.показ. (Автосохрдо 2015г.).xls]Индикаторы'!I83-'[1].цел.показ. (Автосохрдо 2015г.).xls].цел.показ. (Автосохрдо 2015г.).xls]Индикаторы'!H83</f>
        <v>0.4746900564000498</v>
      </c>
      <c r="K119" s="32">
        <f>'[1].цел.показ. (Автосохрдо 2015г.).xls].цел.показ. (Автосохрдо 2015г.).xls]Индикаторы'!J83-'[1].цел.показ. (Автосохрдо 2015г.).xls].цел.показ. (Автосохрдо 2015г.).xls]Индикаторы'!I83</f>
        <v>-0.014240701691960567</v>
      </c>
      <c r="L119" s="32">
        <f>'[1].цел.показ. (Автосохрдо 2015г.).xls].цел.показ. (Автосохрдо 2015г.).xls]Индикаторы'!K83-'[1].цел.показ. (Автосохрдо 2015г.).xls].цел.показ. (Автосохрдо 2015г.).xls]Индикаторы'!J83</f>
        <v>0.00042722105035863933</v>
      </c>
      <c r="M119" s="32">
        <f>'[1].цел.показ. (Автосохрдо 2015г.).xls].цел.показ. (Автосохрдо 2015г.).xls]Индикаторы'!L83-'[1].цел.показ. (Автосохрдо 2015г.).xls].цел.показ. (Автосохрдо 2015г.).xls]Индикаторы'!K83</f>
        <v>-20.16580317010994</v>
      </c>
      <c r="N119" s="62"/>
    </row>
    <row r="120" spans="1:14" ht="45">
      <c r="A120" s="11" t="s">
        <v>343</v>
      </c>
      <c r="B120" s="11" t="s">
        <v>344</v>
      </c>
      <c r="C120" s="31" t="s">
        <v>345</v>
      </c>
      <c r="D120" s="10" t="s">
        <v>346</v>
      </c>
      <c r="E120" s="10" t="s">
        <v>35</v>
      </c>
      <c r="F120" s="32">
        <f>'[1].цел.показ. (Автосохрдо 2015г.).xls].цел.показ. (Автосохрдо 2015г.).xls]Индикаторы'!E84-'[1].цел.показ. (Автосохрдо 2015г.).xls].цел.показ. (Автосохрдо 2015г.).xls]Индикаторы'!D84</f>
        <v>50.65199999999993</v>
      </c>
      <c r="G120" s="32">
        <f>'[1].цел.показ. (Автосохрдо 2015г.).xls].цел.показ. (Автосохрдо 2015г.).xls]Индикаторы'!F84-'[1].цел.показ. (Автосохрдо 2015г.).xls].цел.показ. (Автосохрдо 2015г.).xls]Индикаторы'!E84</f>
        <v>77.65827000000002</v>
      </c>
      <c r="H120" s="32">
        <f>'[1].цел.показ. (Автосохрдо 2015г.).xls].цел.показ. (Автосохрдо 2015г.).xls]Индикаторы'!G84-'[1].цел.показ. (Автосохрдо 2015г.).xls].цел.показ. (Автосохрдо 2015г.).xls]Индикаторы'!F84</f>
        <v>-152.7452217</v>
      </c>
      <c r="I120" s="32">
        <f>'[1].цел.показ. (Автосохрдо 2015г.).xls].цел.показ. (Автосохрдо 2015г.).xls]Индикаторы'!H84-'[1].цел.показ. (Автосохрдо 2015г.).xls].цел.показ. (Автосохрдо 2015г.).xls]Индикаторы'!G84</f>
        <v>4.582356651000055</v>
      </c>
      <c r="J120" s="32">
        <f>'[1].цел.показ. (Автосохрдо 2015г.).xls].цел.показ. (Автосохрдо 2015г.).xls]Индикаторы'!I84-'[1].цел.показ. (Автосохрдо 2015г.).xls].цел.показ. (Автосохрдо 2015г.).xls]Индикаторы'!H84</f>
        <v>-0.137470699530013</v>
      </c>
      <c r="K120" s="32">
        <f>'[1].цел.показ. (Автосохрдо 2015г.).xls].цел.показ. (Автосохрдо 2015г.).xls]Индикаторы'!J84-'[1].цел.показ. (Автосохрдо 2015г.).xls].цел.показ. (Автосохрдо 2015г.).xls]Индикаторы'!I84</f>
        <v>0.004124120985920854</v>
      </c>
      <c r="L120" s="32">
        <f>'[1].цел.показ. (Автосохрдо 2015г.).xls].цел.показ. (Автосохрдо 2015г.).xls]Индикаторы'!K84-'[1].цел.показ. (Автосохрдо 2015г.).xls].цел.показ. (Автосохрдо 2015г.).xls]Индикаторы'!J84</f>
        <v>-0.00012372362959922611</v>
      </c>
      <c r="M120" s="32">
        <f>'[1].цел.показ. (Автосохрдо 2015г.).xls].цел.показ. (Автосохрдо 2015г.).xls]Индикаторы'!L84-'[1].цел.показ. (Автосохрдо 2015г.).xls].цел.показ. (Автосохрдо 2015г.).xls]Индикаторы'!K84</f>
        <v>-3.3310065615352187</v>
      </c>
      <c r="N120" s="62"/>
    </row>
    <row r="121" spans="1:14" ht="60">
      <c r="A121" s="11" t="s">
        <v>347</v>
      </c>
      <c r="B121" s="11" t="s">
        <v>348</v>
      </c>
      <c r="C121" s="31" t="s">
        <v>349</v>
      </c>
      <c r="D121" s="10" t="s">
        <v>350</v>
      </c>
      <c r="E121" s="10" t="s">
        <v>35</v>
      </c>
      <c r="F121" s="32">
        <f>'[1].цел.показ. (Автосохрдо 2015г.).xls].цел.показ. (Автосохрдо 2015г.).xls]Индикаторы'!E85-'[1].цел.показ. (Автосохрдо 2015г.).xls].цел.показ. (Автосохрдо 2015г.).xls]Индикаторы'!D85</f>
        <v>-94.875</v>
      </c>
      <c r="G121" s="32">
        <f>'[1].цел.показ. (Автосохрдо 2015г.).xls].цел.показ. (Автосохрдо 2015г.).xls]Индикаторы'!F85-'[1].цел.показ. (Автосохрдо 2015г.).xls].цел.показ. (Автосохрдо 2015г.).xls]Индикаторы'!E85</f>
        <v>-14.321000000000026</v>
      </c>
      <c r="H121" s="32">
        <f>'[1].цел.показ. (Автосохрдо 2015г.).xls].цел.показ. (Автосохрдо 2015г.).xls]Индикаторы'!G85-'[1].цел.показ. (Автосохрдо 2015г.).xls].цел.показ. (Автосохрдо 2015г.).xls]Индикаторы'!F85</f>
        <v>50188.77782042001</v>
      </c>
      <c r="I121" s="32">
        <f>'[1].цел.показ. (Автосохрдо 2015г.).xls].цел.показ. (Автосохрдо 2015г.).xls]Индикаторы'!H85-'[1].цел.показ. (Автосохрдо 2015г.).xls].цел.показ. (Автосохрдо 2015г.).xls]Индикаторы'!G85</f>
        <v>-96.75667303259979</v>
      </c>
      <c r="J121" s="32">
        <f>'[1].цел.показ. (Автосохрдо 2015г.).xls].цел.показ. (Автосохрдо 2015г.).xls]Индикаторы'!I85-'[1].цел.показ. (Автосохрдо 2015г.).xls].цел.показ. (Автосохрдо 2015г.).xls]Индикаторы'!H85</f>
        <v>2.9027001909780665</v>
      </c>
      <c r="K121" s="32">
        <f>'[1].цел.показ. (Автосохрдо 2015г.).xls].цел.показ. (Автосохрдо 2015г.).xls]Индикаторы'!J85-'[1].цел.показ. (Автосохрдо 2015г.).xls].цел.показ. (Автосохрдо 2015г.).xls]Индикаторы'!I85</f>
        <v>-0.0870810057313065</v>
      </c>
      <c r="L121" s="32">
        <f>'[1].цел.показ. (Автосохрдо 2015г.).xls].цел.показ. (Автосохрдо 2015г.).xls]Индикаторы'!K85-'[1].цел.показ. (Автосохрдо 2015г.).xls].цел.показ. (Автосохрдо 2015г.).xls]Индикаторы'!J85</f>
        <v>0.0026124301730305888</v>
      </c>
      <c r="M121" s="32">
        <f>'[1].цел.показ. (Автосохрдо 2015г.).xls].цел.показ. (Автосохрдо 2015г.).xls]Индикаторы'!L85-'[1].цел.показ. (Автосохрдо 2015г.).xls].цел.показ. (Автосохрдо 2015г.).xls]Индикаторы'!K85</f>
        <v>-7.837290468160063E-05</v>
      </c>
      <c r="N121" s="62"/>
    </row>
    <row r="122" spans="1:14" ht="14.25">
      <c r="A122" s="63" t="s">
        <v>351</v>
      </c>
      <c r="B122" s="63"/>
      <c r="C122" s="63"/>
      <c r="D122" s="64"/>
      <c r="E122" s="63"/>
      <c r="F122" s="63"/>
      <c r="G122" s="63"/>
      <c r="H122" s="63"/>
      <c r="I122" s="63"/>
      <c r="J122" s="63"/>
      <c r="K122" s="63"/>
      <c r="L122" s="63"/>
      <c r="M122" s="63"/>
      <c r="N122" s="63"/>
    </row>
    <row r="123" spans="1:14" ht="195">
      <c r="A123" s="10" t="s">
        <v>352</v>
      </c>
      <c r="B123" s="10" t="s">
        <v>353</v>
      </c>
      <c r="C123" s="11" t="s">
        <v>17</v>
      </c>
      <c r="D123" s="11" t="s">
        <v>354</v>
      </c>
      <c r="E123" s="10" t="s">
        <v>35</v>
      </c>
      <c r="F123" s="10">
        <f>'[1].цел.показ. (Автосохрдо 2015г.).xls].цел.показ. (Автосохрдо 2015г.).xls]Индикаторы'!E86-'[1].цел.показ. (Автосохрдо 2015г.).xls].цел.показ. (Автосохрдо 2015г.).xls]Индикаторы'!D86</f>
        <v>0</v>
      </c>
      <c r="G123" s="10">
        <f>'[1].цел.показ. (Автосохрдо 2015г.).xls].цел.показ. (Автосохрдо 2015г.).xls]Индикаторы'!F86-'[1].цел.показ. (Автосохрдо 2015г.).xls].цел.показ. (Автосохрдо 2015г.).xls]Индикаторы'!E86</f>
        <v>0</v>
      </c>
      <c r="H123" s="10">
        <f>'[1].цел.показ. (Автосохрдо 2015г.).xls].цел.показ. (Автосохрдо 2015г.).xls]Индикаторы'!G86-'[1].цел.показ. (Автосохрдо 2015г.).xls].цел.показ. (Автосохрдо 2015г.).xls]Индикаторы'!F86</f>
        <v>5</v>
      </c>
      <c r="I123" s="10">
        <f>'[1].цел.показ. (Автосохрдо 2015г.).xls].цел.показ. (Автосохрдо 2015г.).xls]Индикаторы'!H86-'[1].цел.показ. (Автосохрдо 2015г.).xls].цел.показ. (Автосохрдо 2015г.).xls]Индикаторы'!G86</f>
        <v>5</v>
      </c>
      <c r="J123" s="10">
        <f>'[1].цел.показ. (Автосохрдо 2015г.).xls].цел.показ. (Автосохрдо 2015г.).xls]Индикаторы'!I86-'[1].цел.показ. (Автосохрдо 2015г.).xls].цел.показ. (Автосохрдо 2015г.).xls]Индикаторы'!H86</f>
        <v>5</v>
      </c>
      <c r="K123" s="10">
        <f>'[1].цел.показ. (Автосохрдо 2015г.).xls].цел.показ. (Автосохрдо 2015г.).xls]Индикаторы'!J86-'[1].цел.показ. (Автосохрдо 2015г.).xls].цел.показ. (Автосохрдо 2015г.).xls]Индикаторы'!I86</f>
        <v>5</v>
      </c>
      <c r="L123" s="10">
        <f>'[1].цел.показ. (Автосохрдо 2015г.).xls].цел.показ. (Автосохрдо 2015г.).xls]Индикаторы'!K86-'[1].цел.показ. (Автосохрдо 2015г.).xls].цел.показ. (Автосохрдо 2015г.).xls]Индикаторы'!J86</f>
        <v>5</v>
      </c>
      <c r="M123" s="10">
        <f>'[1].цел.показ. (Автосохрдо 2015г.).xls].цел.показ. (Автосохрдо 2015г.).xls]Индикаторы'!L86-'[1].цел.показ. (Автосохрдо 2015г.).xls].цел.показ. (Автосохрдо 2015г.).xls]Индикаторы'!K86</f>
        <v>5</v>
      </c>
      <c r="N123" s="62" t="s">
        <v>355</v>
      </c>
    </row>
    <row r="124" spans="1:14" ht="240">
      <c r="A124" s="10" t="s">
        <v>356</v>
      </c>
      <c r="B124" s="10" t="s">
        <v>357</v>
      </c>
      <c r="C124" s="11" t="s">
        <v>17</v>
      </c>
      <c r="D124" s="11" t="s">
        <v>358</v>
      </c>
      <c r="E124" s="10" t="s">
        <v>35</v>
      </c>
      <c r="F124" s="10">
        <f>'[1].цел.показ. (Автосохрдо 2015г.).xls].цел.показ. (Автосохрдо 2015г.).xls]Индикаторы'!E87-'[1].цел.показ. (Автосохрдо 2015г.).xls].цел.показ. (Автосохрдо 2015г.).xls]Индикаторы'!D87</f>
        <v>0</v>
      </c>
      <c r="G124" s="10">
        <f>'[1].цел.показ. (Автосохрдо 2015г.).xls].цел.показ. (Автосохрдо 2015г.).xls]Индикаторы'!F87-'[1].цел.показ. (Автосохрдо 2015г.).xls].цел.показ. (Автосохрдо 2015г.).xls]Индикаторы'!E87</f>
        <v>0</v>
      </c>
      <c r="H124" s="10">
        <f>'[1].цел.показ. (Автосохрдо 2015г.).xls].цел.показ. (Автосохрдо 2015г.).xls]Индикаторы'!G87-'[1].цел.показ. (Автосохрдо 2015г.).xls].цел.показ. (Автосохрдо 2015г.).xls]Индикаторы'!F87</f>
        <v>9</v>
      </c>
      <c r="I124" s="10">
        <f>'[1].цел.показ. (Автосохрдо 2015г.).xls].цел.показ. (Автосохрдо 2015г.).xls]Индикаторы'!H87-'[1].цел.показ. (Автосохрдо 2015г.).xls].цел.показ. (Автосохрдо 2015г.).xls]Индикаторы'!G87</f>
        <v>3</v>
      </c>
      <c r="J124" s="10">
        <f>'[1].цел.показ. (Автосохрдо 2015г.).xls].цел.показ. (Автосохрдо 2015г.).xls]Индикаторы'!I87-'[1].цел.показ. (Автосохрдо 2015г.).xls].цел.показ. (Автосохрдо 2015г.).xls]Индикаторы'!H87</f>
        <v>3</v>
      </c>
      <c r="K124" s="10">
        <f>'[1].цел.показ. (Автосохрдо 2015г.).xls].цел.показ. (Автосохрдо 2015г.).xls]Индикаторы'!J87-'[1].цел.показ. (Автосохрдо 2015г.).xls].цел.показ. (Автосохрдо 2015г.).xls]Индикаторы'!I87</f>
        <v>6</v>
      </c>
      <c r="L124" s="10">
        <f>'[1].цел.показ. (Автосохрдо 2015г.).xls].цел.показ. (Автосохрдо 2015г.).xls]Индикаторы'!K87-'[1].цел.показ. (Автосохрдо 2015г.).xls].цел.показ. (Автосохрдо 2015г.).xls]Индикаторы'!J87</f>
        <v>6</v>
      </c>
      <c r="M124" s="10">
        <f>'[1].цел.показ. (Автосохрдо 2015г.).xls].цел.показ. (Автосохрдо 2015г.).xls]Индикаторы'!L87-'[1].цел.показ. (Автосохрдо 2015г.).xls].цел.показ. (Автосохрдо 2015г.).xls]Индикаторы'!K87</f>
        <v>6</v>
      </c>
      <c r="N124" s="62"/>
    </row>
    <row r="125" spans="1:14" ht="12.75">
      <c r="A125" s="33"/>
      <c r="B125" s="33"/>
      <c r="C125" s="33"/>
      <c r="D125" s="33"/>
      <c r="E125" s="33"/>
      <c r="F125" s="33"/>
      <c r="G125" s="33"/>
      <c r="H125" s="33"/>
      <c r="I125" s="33"/>
      <c r="J125" s="33"/>
      <c r="K125" s="33"/>
      <c r="L125" s="33"/>
      <c r="M125" s="33"/>
      <c r="N125" s="33"/>
    </row>
    <row r="126" spans="1:14" ht="12.75">
      <c r="A126" s="33"/>
      <c r="B126" s="33"/>
      <c r="C126" s="33"/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33"/>
    </row>
    <row r="127" spans="1:14" ht="12.75">
      <c r="A127" s="33"/>
      <c r="B127" s="33"/>
      <c r="C127" s="33"/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/>
    </row>
    <row r="128" spans="1:14" ht="12.75">
      <c r="A128" s="33"/>
      <c r="B128" s="33"/>
      <c r="C128" s="33"/>
      <c r="D128" s="33"/>
      <c r="E128" s="33"/>
      <c r="F128" s="33"/>
      <c r="G128" s="33"/>
      <c r="H128" s="33"/>
      <c r="I128" s="33"/>
      <c r="J128" s="33"/>
      <c r="K128" s="33"/>
      <c r="L128" s="33"/>
      <c r="M128" s="33"/>
      <c r="N128" s="33"/>
    </row>
    <row r="129" spans="1:14" ht="12.75">
      <c r="A129" s="33"/>
      <c r="B129" s="33"/>
      <c r="C129" s="33"/>
      <c r="D129" s="33"/>
      <c r="E129" s="33"/>
      <c r="F129" s="33"/>
      <c r="G129" s="33"/>
      <c r="H129" s="33"/>
      <c r="I129" s="33"/>
      <c r="J129" s="33"/>
      <c r="K129" s="33"/>
      <c r="L129" s="33"/>
      <c r="M129" s="33"/>
      <c r="N129" s="33"/>
    </row>
    <row r="130" spans="1:14" ht="12.75">
      <c r="A130" s="33"/>
      <c r="B130" s="33"/>
      <c r="C130" s="33"/>
      <c r="D130" s="33"/>
      <c r="E130" s="33"/>
      <c r="F130" s="33"/>
      <c r="G130" s="33"/>
      <c r="H130" s="33"/>
      <c r="I130" s="33"/>
      <c r="J130" s="33"/>
      <c r="K130" s="33"/>
      <c r="L130" s="33"/>
      <c r="M130" s="33"/>
      <c r="N130" s="33"/>
    </row>
    <row r="131" spans="1:14" ht="12.75">
      <c r="A131" s="33"/>
      <c r="B131" s="33"/>
      <c r="C131" s="33"/>
      <c r="D131" s="33"/>
      <c r="E131" s="33"/>
      <c r="F131" s="33"/>
      <c r="G131" s="33"/>
      <c r="H131" s="33"/>
      <c r="I131" s="33"/>
      <c r="J131" s="33"/>
      <c r="K131" s="33"/>
      <c r="L131" s="33"/>
      <c r="M131" s="33"/>
      <c r="N131" s="33"/>
    </row>
    <row r="132" spans="1:14" ht="12.75">
      <c r="A132" s="33"/>
      <c r="B132" s="33"/>
      <c r="C132" s="33"/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33"/>
    </row>
    <row r="133" spans="1:14" ht="12.75">
      <c r="A133" s="33"/>
      <c r="B133" s="33"/>
      <c r="C133" s="33"/>
      <c r="D133" s="33"/>
      <c r="E133" s="33"/>
      <c r="F133" s="33"/>
      <c r="G133" s="33"/>
      <c r="H133" s="33"/>
      <c r="I133" s="33"/>
      <c r="J133" s="33"/>
      <c r="K133" s="33"/>
      <c r="L133" s="33"/>
      <c r="M133" s="33"/>
      <c r="N133" s="33"/>
    </row>
    <row r="134" spans="1:14" ht="12.75">
      <c r="A134" s="33"/>
      <c r="B134" s="33"/>
      <c r="C134" s="33"/>
      <c r="D134" s="33"/>
      <c r="E134" s="33"/>
      <c r="F134" s="33"/>
      <c r="G134" s="33"/>
      <c r="H134" s="33"/>
      <c r="I134" s="33"/>
      <c r="J134" s="33"/>
      <c r="K134" s="33"/>
      <c r="L134" s="33"/>
      <c r="M134" s="33"/>
      <c r="N134" s="33"/>
    </row>
    <row r="135" spans="1:14" ht="12.75">
      <c r="A135" s="33"/>
      <c r="B135" s="33"/>
      <c r="C135" s="33"/>
      <c r="D135" s="33"/>
      <c r="E135" s="33"/>
      <c r="F135" s="33"/>
      <c r="G135" s="33"/>
      <c r="H135" s="33"/>
      <c r="I135" s="33"/>
      <c r="J135" s="33"/>
      <c r="K135" s="33"/>
      <c r="L135" s="33"/>
      <c r="M135" s="33"/>
      <c r="N135" s="33"/>
    </row>
    <row r="136" spans="1:14" ht="12.75">
      <c r="A136" s="33"/>
      <c r="B136" s="33"/>
      <c r="C136" s="33"/>
      <c r="D136" s="33"/>
      <c r="E136" s="33"/>
      <c r="F136" s="33"/>
      <c r="G136" s="33"/>
      <c r="H136" s="33"/>
      <c r="I136" s="33"/>
      <c r="J136" s="33"/>
      <c r="K136" s="33"/>
      <c r="L136" s="33"/>
      <c r="M136" s="33"/>
      <c r="N136" s="33"/>
    </row>
    <row r="137" spans="1:14" ht="12.75">
      <c r="A137" s="33"/>
      <c r="B137" s="33"/>
      <c r="C137" s="33"/>
      <c r="D137" s="33"/>
      <c r="E137" s="33"/>
      <c r="F137" s="33"/>
      <c r="G137" s="33"/>
      <c r="H137" s="33"/>
      <c r="I137" s="33"/>
      <c r="J137" s="33"/>
      <c r="K137" s="33"/>
      <c r="L137" s="33"/>
      <c r="M137" s="33"/>
      <c r="N137" s="33"/>
    </row>
    <row r="138" spans="1:14" ht="12.75">
      <c r="A138" s="33"/>
      <c r="B138" s="33"/>
      <c r="C138" s="33"/>
      <c r="D138" s="33"/>
      <c r="E138" s="33"/>
      <c r="F138" s="33"/>
      <c r="G138" s="33"/>
      <c r="H138" s="33"/>
      <c r="I138" s="33"/>
      <c r="J138" s="33"/>
      <c r="K138" s="33"/>
      <c r="L138" s="33"/>
      <c r="M138" s="33"/>
      <c r="N138" s="33"/>
    </row>
    <row r="139" spans="1:14" ht="12.75">
      <c r="A139" s="33"/>
      <c r="B139" s="33"/>
      <c r="C139" s="33"/>
      <c r="D139" s="33"/>
      <c r="E139" s="33"/>
      <c r="F139" s="33"/>
      <c r="G139" s="33"/>
      <c r="H139" s="33"/>
      <c r="I139" s="33"/>
      <c r="J139" s="33"/>
      <c r="K139" s="33"/>
      <c r="L139" s="33"/>
      <c r="M139" s="33"/>
      <c r="N139" s="33"/>
    </row>
    <row r="140" spans="1:14" ht="12.75">
      <c r="A140" s="33"/>
      <c r="B140" s="33"/>
      <c r="C140" s="33"/>
      <c r="D140" s="33"/>
      <c r="E140" s="33"/>
      <c r="F140" s="33"/>
      <c r="G140" s="33"/>
      <c r="H140" s="33"/>
      <c r="I140" s="33"/>
      <c r="J140" s="33"/>
      <c r="K140" s="33"/>
      <c r="L140" s="33"/>
      <c r="M140" s="33"/>
      <c r="N140" s="33"/>
    </row>
    <row r="141" spans="1:14" ht="12.75">
      <c r="A141" s="33"/>
      <c r="B141" s="33"/>
      <c r="C141" s="33"/>
      <c r="D141" s="33"/>
      <c r="E141" s="33"/>
      <c r="F141" s="33"/>
      <c r="G141" s="33"/>
      <c r="H141" s="33"/>
      <c r="I141" s="33"/>
      <c r="J141" s="33"/>
      <c r="K141" s="33"/>
      <c r="L141" s="33"/>
      <c r="M141" s="33"/>
      <c r="N141" s="33"/>
    </row>
    <row r="142" spans="1:14" ht="12.75">
      <c r="A142" s="33"/>
      <c r="B142" s="33"/>
      <c r="C142" s="33"/>
      <c r="D142" s="33"/>
      <c r="E142" s="33"/>
      <c r="F142" s="33"/>
      <c r="G142" s="33"/>
      <c r="H142" s="33"/>
      <c r="I142" s="33"/>
      <c r="J142" s="33"/>
      <c r="K142" s="33"/>
      <c r="L142" s="33"/>
      <c r="M142" s="33"/>
      <c r="N142" s="33"/>
    </row>
    <row r="143" spans="1:14" ht="12.75">
      <c r="A143" s="33"/>
      <c r="B143" s="33"/>
      <c r="C143" s="33"/>
      <c r="D143" s="33"/>
      <c r="E143" s="33"/>
      <c r="F143" s="33"/>
      <c r="G143" s="33"/>
      <c r="H143" s="33"/>
      <c r="I143" s="33"/>
      <c r="J143" s="33"/>
      <c r="K143" s="33"/>
      <c r="L143" s="33"/>
      <c r="M143" s="33"/>
      <c r="N143" s="33"/>
    </row>
    <row r="144" spans="1:14" ht="12.75">
      <c r="A144" s="33"/>
      <c r="B144" s="33"/>
      <c r="C144" s="33"/>
      <c r="D144" s="33"/>
      <c r="E144" s="33"/>
      <c r="F144" s="33"/>
      <c r="G144" s="33"/>
      <c r="H144" s="33"/>
      <c r="I144" s="33"/>
      <c r="J144" s="33"/>
      <c r="K144" s="33"/>
      <c r="L144" s="33"/>
      <c r="M144" s="33"/>
      <c r="N144" s="33"/>
    </row>
    <row r="145" spans="1:14" ht="12.75">
      <c r="A145" s="33"/>
      <c r="B145" s="33"/>
      <c r="C145" s="33"/>
      <c r="D145" s="33"/>
      <c r="E145" s="33"/>
      <c r="F145" s="33"/>
      <c r="G145" s="33"/>
      <c r="H145" s="33"/>
      <c r="I145" s="33"/>
      <c r="J145" s="33"/>
      <c r="K145" s="33"/>
      <c r="L145" s="33"/>
      <c r="M145" s="33"/>
      <c r="N145" s="33"/>
    </row>
    <row r="146" spans="1:14" ht="12.75">
      <c r="A146" s="33"/>
      <c r="B146" s="33"/>
      <c r="C146" s="33"/>
      <c r="D146" s="33"/>
      <c r="E146" s="33"/>
      <c r="F146" s="33"/>
      <c r="G146" s="33"/>
      <c r="H146" s="33"/>
      <c r="I146" s="33"/>
      <c r="J146" s="33"/>
      <c r="K146" s="33"/>
      <c r="L146" s="33"/>
      <c r="M146" s="33"/>
      <c r="N146" s="33"/>
    </row>
    <row r="147" spans="1:14" ht="12.75">
      <c r="A147" s="33"/>
      <c r="B147" s="33"/>
      <c r="C147" s="33"/>
      <c r="D147" s="33"/>
      <c r="E147" s="33"/>
      <c r="F147" s="33"/>
      <c r="G147" s="33"/>
      <c r="H147" s="33"/>
      <c r="I147" s="33"/>
      <c r="J147" s="33"/>
      <c r="K147" s="33"/>
      <c r="L147" s="33"/>
      <c r="M147" s="33"/>
      <c r="N147" s="33"/>
    </row>
    <row r="148" spans="1:14" ht="12.75">
      <c r="A148" s="33"/>
      <c r="B148" s="33"/>
      <c r="C148" s="33"/>
      <c r="D148" s="33"/>
      <c r="E148" s="33"/>
      <c r="F148" s="33"/>
      <c r="G148" s="33"/>
      <c r="H148" s="33"/>
      <c r="I148" s="33"/>
      <c r="J148" s="33"/>
      <c r="K148" s="33"/>
      <c r="L148" s="33"/>
      <c r="M148" s="33"/>
      <c r="N148" s="33"/>
    </row>
    <row r="149" spans="1:14" ht="12.75">
      <c r="A149" s="33"/>
      <c r="B149" s="33"/>
      <c r="C149" s="33"/>
      <c r="D149" s="33"/>
      <c r="E149" s="33"/>
      <c r="F149" s="33"/>
      <c r="G149" s="33"/>
      <c r="H149" s="33"/>
      <c r="I149" s="33"/>
      <c r="J149" s="33"/>
      <c r="K149" s="33"/>
      <c r="L149" s="33"/>
      <c r="M149" s="33"/>
      <c r="N149" s="33"/>
    </row>
    <row r="150" spans="1:14" ht="12.75">
      <c r="A150" s="33"/>
      <c r="B150" s="33"/>
      <c r="C150" s="33"/>
      <c r="D150" s="33"/>
      <c r="E150" s="33"/>
      <c r="F150" s="33"/>
      <c r="G150" s="33"/>
      <c r="H150" s="33"/>
      <c r="I150" s="33"/>
      <c r="J150" s="33"/>
      <c r="K150" s="33"/>
      <c r="L150" s="33"/>
      <c r="M150" s="33"/>
      <c r="N150" s="33"/>
    </row>
    <row r="151" spans="1:14" ht="12.75">
      <c r="A151" s="33"/>
      <c r="B151" s="33"/>
      <c r="C151" s="33"/>
      <c r="D151" s="33"/>
      <c r="E151" s="33"/>
      <c r="F151" s="33"/>
      <c r="G151" s="33"/>
      <c r="H151" s="33"/>
      <c r="I151" s="33"/>
      <c r="J151" s="33"/>
      <c r="K151" s="33"/>
      <c r="L151" s="33"/>
      <c r="M151" s="33"/>
      <c r="N151" s="33"/>
    </row>
    <row r="152" spans="1:14" ht="12.75">
      <c r="A152" s="33"/>
      <c r="B152" s="33"/>
      <c r="C152" s="33"/>
      <c r="D152" s="33"/>
      <c r="E152" s="33"/>
      <c r="F152" s="33"/>
      <c r="G152" s="33"/>
      <c r="H152" s="33"/>
      <c r="I152" s="33"/>
      <c r="J152" s="33"/>
      <c r="K152" s="33"/>
      <c r="L152" s="33"/>
      <c r="M152" s="33"/>
      <c r="N152" s="33"/>
    </row>
    <row r="153" spans="1:14" ht="12.75">
      <c r="A153" s="33"/>
      <c r="B153" s="33"/>
      <c r="C153" s="33"/>
      <c r="D153" s="33"/>
      <c r="E153" s="33"/>
      <c r="F153" s="33"/>
      <c r="G153" s="33"/>
      <c r="H153" s="33"/>
      <c r="I153" s="33"/>
      <c r="J153" s="33"/>
      <c r="K153" s="33"/>
      <c r="L153" s="33"/>
      <c r="M153" s="33"/>
      <c r="N153" s="33"/>
    </row>
    <row r="154" spans="1:14" ht="12.75">
      <c r="A154" s="33"/>
      <c r="B154" s="33"/>
      <c r="C154" s="33"/>
      <c r="D154" s="33"/>
      <c r="E154" s="33"/>
      <c r="F154" s="33"/>
      <c r="G154" s="33"/>
      <c r="H154" s="33"/>
      <c r="I154" s="33"/>
      <c r="J154" s="33"/>
      <c r="K154" s="33"/>
      <c r="L154" s="33"/>
      <c r="M154" s="33"/>
      <c r="N154" s="33"/>
    </row>
    <row r="155" spans="1:14" ht="12.75">
      <c r="A155" s="33"/>
      <c r="B155" s="33"/>
      <c r="C155" s="33"/>
      <c r="D155" s="33"/>
      <c r="E155" s="33"/>
      <c r="F155" s="33"/>
      <c r="G155" s="33"/>
      <c r="H155" s="33"/>
      <c r="I155" s="33"/>
      <c r="J155" s="33"/>
      <c r="K155" s="33"/>
      <c r="L155" s="33"/>
      <c r="M155" s="33"/>
      <c r="N155" s="33"/>
    </row>
    <row r="156" spans="1:14" ht="12.75">
      <c r="A156" s="33"/>
      <c r="B156" s="33"/>
      <c r="C156" s="33"/>
      <c r="D156" s="33"/>
      <c r="E156" s="33"/>
      <c r="F156" s="33"/>
      <c r="G156" s="33"/>
      <c r="H156" s="33"/>
      <c r="I156" s="33"/>
      <c r="J156" s="33"/>
      <c r="K156" s="33"/>
      <c r="L156" s="33"/>
      <c r="M156" s="33"/>
      <c r="N156" s="33"/>
    </row>
    <row r="157" spans="1:14" ht="12.75">
      <c r="A157" s="33"/>
      <c r="B157" s="33"/>
      <c r="C157" s="33"/>
      <c r="D157" s="33"/>
      <c r="E157" s="33"/>
      <c r="F157" s="33"/>
      <c r="G157" s="33"/>
      <c r="H157" s="33"/>
      <c r="I157" s="33"/>
      <c r="J157" s="33"/>
      <c r="K157" s="33"/>
      <c r="L157" s="33"/>
      <c r="M157" s="33"/>
      <c r="N157" s="33"/>
    </row>
    <row r="158" spans="1:14" ht="12.75">
      <c r="A158" s="33"/>
      <c r="B158" s="33"/>
      <c r="C158" s="33"/>
      <c r="D158" s="33"/>
      <c r="E158" s="33"/>
      <c r="F158" s="33"/>
      <c r="G158" s="33"/>
      <c r="H158" s="33"/>
      <c r="I158" s="33"/>
      <c r="J158" s="33"/>
      <c r="K158" s="33"/>
      <c r="L158" s="33"/>
      <c r="M158" s="33"/>
      <c r="N158" s="33"/>
    </row>
    <row r="159" spans="1:14" ht="12.75">
      <c r="A159" s="33"/>
      <c r="B159" s="33"/>
      <c r="C159" s="33"/>
      <c r="D159" s="33"/>
      <c r="E159" s="33"/>
      <c r="F159" s="33"/>
      <c r="G159" s="33"/>
      <c r="H159" s="33"/>
      <c r="I159" s="33"/>
      <c r="J159" s="33"/>
      <c r="K159" s="33"/>
      <c r="L159" s="33"/>
      <c r="M159" s="33"/>
      <c r="N159" s="33"/>
    </row>
    <row r="160" spans="1:14" ht="12.75">
      <c r="A160" s="33"/>
      <c r="B160" s="33"/>
      <c r="C160" s="33"/>
      <c r="D160" s="33"/>
      <c r="E160" s="33"/>
      <c r="F160" s="33"/>
      <c r="G160" s="33"/>
      <c r="H160" s="33"/>
      <c r="I160" s="33"/>
      <c r="J160" s="33"/>
      <c r="K160" s="33"/>
      <c r="L160" s="33"/>
      <c r="M160" s="33"/>
      <c r="N160" s="33"/>
    </row>
    <row r="161" spans="1:14" ht="12.75">
      <c r="A161" s="33"/>
      <c r="B161" s="33"/>
      <c r="C161" s="33"/>
      <c r="D161" s="33"/>
      <c r="E161" s="33"/>
      <c r="F161" s="33"/>
      <c r="G161" s="33"/>
      <c r="H161" s="33"/>
      <c r="I161" s="33"/>
      <c r="J161" s="33"/>
      <c r="K161" s="33"/>
      <c r="L161" s="33"/>
      <c r="M161" s="33"/>
      <c r="N161" s="33"/>
    </row>
    <row r="162" spans="1:14" ht="12.75">
      <c r="A162" s="33"/>
      <c r="B162" s="33"/>
      <c r="C162" s="33"/>
      <c r="D162" s="33"/>
      <c r="E162" s="33"/>
      <c r="F162" s="33"/>
      <c r="G162" s="33"/>
      <c r="H162" s="33"/>
      <c r="I162" s="33"/>
      <c r="J162" s="33"/>
      <c r="K162" s="33"/>
      <c r="L162" s="33"/>
      <c r="M162" s="33"/>
      <c r="N162" s="33"/>
    </row>
    <row r="163" spans="1:14" ht="12.75">
      <c r="A163" s="33"/>
      <c r="B163" s="33"/>
      <c r="C163" s="33"/>
      <c r="D163" s="33"/>
      <c r="E163" s="33"/>
      <c r="F163" s="33"/>
      <c r="G163" s="33"/>
      <c r="H163" s="33"/>
      <c r="I163" s="33"/>
      <c r="J163" s="33"/>
      <c r="K163" s="33"/>
      <c r="L163" s="33"/>
      <c r="M163" s="33"/>
      <c r="N163" s="33"/>
    </row>
    <row r="164" spans="1:14" ht="12.75">
      <c r="A164" s="33"/>
      <c r="B164" s="33"/>
      <c r="C164" s="33"/>
      <c r="D164" s="33"/>
      <c r="E164" s="33"/>
      <c r="F164" s="33"/>
      <c r="G164" s="33"/>
      <c r="H164" s="33"/>
      <c r="I164" s="33"/>
      <c r="J164" s="33"/>
      <c r="K164" s="33"/>
      <c r="L164" s="33"/>
      <c r="M164" s="33"/>
      <c r="N164" s="33"/>
    </row>
  </sheetData>
  <mergeCells count="27">
    <mergeCell ref="N116:N121"/>
    <mergeCell ref="A122:N122"/>
    <mergeCell ref="N123:N124"/>
    <mergeCell ref="B106:M106"/>
    <mergeCell ref="B109:M109"/>
    <mergeCell ref="B112:M112"/>
    <mergeCell ref="A115:N115"/>
    <mergeCell ref="B90:M90"/>
    <mergeCell ref="B95:M95"/>
    <mergeCell ref="B98:M98"/>
    <mergeCell ref="B101:M101"/>
    <mergeCell ref="B76:M76"/>
    <mergeCell ref="B79:M79"/>
    <mergeCell ref="B84:M84"/>
    <mergeCell ref="B87:M87"/>
    <mergeCell ref="A16:N16"/>
    <mergeCell ref="A25:N25"/>
    <mergeCell ref="A58:N58"/>
    <mergeCell ref="B73:M73"/>
    <mergeCell ref="E3:M3"/>
    <mergeCell ref="N3:N4"/>
    <mergeCell ref="A6:N6"/>
    <mergeCell ref="A8:N8"/>
    <mergeCell ref="A3:A4"/>
    <mergeCell ref="B3:B4"/>
    <mergeCell ref="C3:C4"/>
    <mergeCell ref="D3:D4"/>
  </mergeCells>
  <hyperlinks>
    <hyperlink ref="A8" r:id="rId1" tooltip="Текущий документ" display="http://www.consultant.ru/online/base/?req=doc;base=LAW;n=103618;dst=538"/>
  </hyperlinks>
  <printOptions/>
  <pageMargins left="0.75" right="0.75" top="1" bottom="1" header="0.5" footer="0.5"/>
  <pageSetup horizontalDpi="600" verticalDpi="600" orientation="landscape" paperSize="9" scale="82"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09"/>
  <sheetViews>
    <sheetView tabSelected="1" view="pageBreakPreview" zoomScale="60" workbookViewId="0" topLeftCell="A1">
      <selection activeCell="M12" sqref="M12"/>
    </sheetView>
  </sheetViews>
  <sheetFormatPr defaultColWidth="9.00390625" defaultRowHeight="12.75"/>
  <cols>
    <col min="1" max="1" width="26.25390625" style="0" customWidth="1"/>
    <col min="2" max="3" width="10.375" style="0" bestFit="1" customWidth="1"/>
    <col min="4" max="4" width="10.875" style="0" customWidth="1"/>
    <col min="5" max="9" width="10.375" style="0" bestFit="1" customWidth="1"/>
    <col min="10" max="10" width="10.375" style="0" customWidth="1"/>
    <col min="11" max="11" width="12.125" style="0" customWidth="1"/>
  </cols>
  <sheetData>
    <row r="1" spans="1:11" ht="15.75">
      <c r="A1" s="34"/>
      <c r="B1" s="34"/>
      <c r="C1" s="34"/>
      <c r="D1" s="34"/>
      <c r="E1" s="34"/>
      <c r="F1" s="66"/>
      <c r="G1" s="66"/>
      <c r="H1" s="66"/>
      <c r="I1" s="66"/>
      <c r="J1" s="66"/>
      <c r="K1" s="66"/>
    </row>
    <row r="2" spans="1:11" ht="15.75">
      <c r="A2" s="34"/>
      <c r="B2" s="34"/>
      <c r="C2" s="34"/>
      <c r="D2" s="34"/>
      <c r="E2" s="34"/>
      <c r="F2" s="66"/>
      <c r="G2" s="66"/>
      <c r="H2" s="66"/>
      <c r="I2" s="66"/>
      <c r="J2" s="66"/>
      <c r="K2" s="66"/>
    </row>
    <row r="3" spans="1:11" ht="15.75">
      <c r="A3" s="34"/>
      <c r="B3" s="34"/>
      <c r="C3" s="34"/>
      <c r="D3" s="34"/>
      <c r="E3" s="34"/>
      <c r="F3" s="66"/>
      <c r="G3" s="66"/>
      <c r="H3" s="66"/>
      <c r="I3" s="66"/>
      <c r="J3" s="66"/>
      <c r="K3" s="66"/>
    </row>
    <row r="4" spans="1:11" ht="12.75">
      <c r="A4" s="34"/>
      <c r="B4" s="34"/>
      <c r="C4" s="34"/>
      <c r="D4" s="34"/>
      <c r="E4" s="34"/>
      <c r="F4" s="67"/>
      <c r="G4" s="67"/>
      <c r="H4" s="67"/>
      <c r="I4" s="67"/>
      <c r="J4" s="67"/>
      <c r="K4" s="67"/>
    </row>
    <row r="5" spans="1:11" ht="12.75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</row>
    <row r="6" spans="1:11" ht="15.75">
      <c r="A6" s="68" t="s">
        <v>359</v>
      </c>
      <c r="B6" s="68"/>
      <c r="C6" s="68"/>
      <c r="D6" s="68"/>
      <c r="E6" s="68"/>
      <c r="F6" s="68"/>
      <c r="G6" s="68"/>
      <c r="H6" s="68"/>
      <c r="I6" s="68"/>
      <c r="J6" s="68"/>
      <c r="K6" s="68"/>
    </row>
    <row r="7" spans="1:11" ht="12.75">
      <c r="A7" s="69" t="s">
        <v>360</v>
      </c>
      <c r="B7" s="69"/>
      <c r="C7" s="69"/>
      <c r="D7" s="69"/>
      <c r="E7" s="69"/>
      <c r="F7" s="69"/>
      <c r="G7" s="69"/>
      <c r="H7" s="69"/>
      <c r="I7" s="69"/>
      <c r="J7" s="69"/>
      <c r="K7" s="69"/>
    </row>
    <row r="8" spans="1:11" ht="12.75">
      <c r="A8" s="34"/>
      <c r="B8" s="34"/>
      <c r="C8" s="34"/>
      <c r="D8" s="34"/>
      <c r="E8" s="35"/>
      <c r="F8" s="35"/>
      <c r="G8" s="35"/>
      <c r="H8" s="35"/>
      <c r="I8" s="35"/>
      <c r="J8" s="35"/>
      <c r="K8" s="35"/>
    </row>
    <row r="9" spans="1:11" ht="12.75">
      <c r="A9" s="70" t="s">
        <v>361</v>
      </c>
      <c r="B9" s="37"/>
      <c r="C9" s="37"/>
      <c r="D9" s="37"/>
      <c r="E9" s="71" t="s">
        <v>362</v>
      </c>
      <c r="F9" s="71"/>
      <c r="G9" s="71"/>
      <c r="H9" s="71"/>
      <c r="I9" s="71"/>
      <c r="J9" s="71"/>
      <c r="K9" s="70" t="s">
        <v>363</v>
      </c>
    </row>
    <row r="10" spans="1:11" ht="12.75">
      <c r="A10" s="70"/>
      <c r="B10" s="36">
        <v>2007</v>
      </c>
      <c r="C10" s="36">
        <v>2008</v>
      </c>
      <c r="D10" s="36">
        <v>2009</v>
      </c>
      <c r="E10" s="36">
        <v>2010</v>
      </c>
      <c r="F10" s="36">
        <v>2011</v>
      </c>
      <c r="G10" s="36">
        <v>2012</v>
      </c>
      <c r="H10" s="36">
        <v>2013</v>
      </c>
      <c r="I10" s="36">
        <v>2014</v>
      </c>
      <c r="J10" s="36">
        <v>2015</v>
      </c>
      <c r="K10" s="70"/>
    </row>
    <row r="11" spans="1:11" ht="12.75">
      <c r="A11" s="38">
        <v>1</v>
      </c>
      <c r="B11" s="38"/>
      <c r="C11" s="38"/>
      <c r="D11" s="38">
        <v>2</v>
      </c>
      <c r="E11" s="38">
        <v>3</v>
      </c>
      <c r="F11" s="38">
        <v>4</v>
      </c>
      <c r="G11" s="38">
        <v>5</v>
      </c>
      <c r="H11" s="38">
        <v>6</v>
      </c>
      <c r="I11" s="38">
        <v>7</v>
      </c>
      <c r="J11" s="38">
        <v>8</v>
      </c>
      <c r="K11" s="38">
        <v>14</v>
      </c>
    </row>
    <row r="12" spans="1:11" ht="12.75">
      <c r="A12" s="72" t="s">
        <v>364</v>
      </c>
      <c r="B12" s="73"/>
      <c r="C12" s="73"/>
      <c r="D12" s="73"/>
      <c r="E12" s="73"/>
      <c r="F12" s="73"/>
      <c r="G12" s="73"/>
      <c r="H12" s="73"/>
      <c r="I12" s="73"/>
      <c r="J12" s="73"/>
      <c r="K12" s="48"/>
    </row>
    <row r="13" spans="1:11" ht="25.5">
      <c r="A13" s="39" t="s">
        <v>365</v>
      </c>
      <c r="B13" s="40">
        <v>73323</v>
      </c>
      <c r="C13" s="40">
        <v>70943</v>
      </c>
      <c r="D13" s="40">
        <v>74081.8</v>
      </c>
      <c r="E13" s="41">
        <f>B13-D13*3/100</f>
        <v>71100.546</v>
      </c>
      <c r="F13" s="41">
        <f>B13-E13*3/100</f>
        <v>71189.98362</v>
      </c>
      <c r="G13" s="41">
        <f>B13-F13*3/100</f>
        <v>71187.3004914</v>
      </c>
      <c r="H13" s="41">
        <f>B13-G13*3/100</f>
        <v>71187.380985258</v>
      </c>
      <c r="I13" s="41">
        <f>B13-H13*3/100</f>
        <v>71187.37857044226</v>
      </c>
      <c r="J13" s="41">
        <f>B13-I13*3.5/100</f>
        <v>70831.44175003452</v>
      </c>
      <c r="K13" s="41">
        <f aca="true" t="shared" si="0" ref="K13:K19">SUM(E13:J13)</f>
        <v>426684.0314171348</v>
      </c>
    </row>
    <row r="14" spans="1:11" ht="12.75">
      <c r="A14" s="74" t="s">
        <v>366</v>
      </c>
      <c r="B14" s="42">
        <f>B13</f>
        <v>73323</v>
      </c>
      <c r="C14" s="37"/>
      <c r="D14" s="42"/>
      <c r="E14" s="41">
        <f>B13-E13</f>
        <v>2222.453999999998</v>
      </c>
      <c r="F14" s="41">
        <f>B13-F13</f>
        <v>2133.016380000001</v>
      </c>
      <c r="G14" s="41">
        <f>B13-G13</f>
        <v>2135.699508599995</v>
      </c>
      <c r="H14" s="41">
        <f>B13-H13</f>
        <v>2135.6190147419984</v>
      </c>
      <c r="I14" s="41">
        <f>B13-I13</f>
        <v>2135.6214295577374</v>
      </c>
      <c r="J14" s="41">
        <f>B13-J13</f>
        <v>2491.5582499654847</v>
      </c>
      <c r="K14" s="41">
        <f t="shared" si="0"/>
        <v>13253.968582865215</v>
      </c>
    </row>
    <row r="15" spans="1:11" ht="12.75">
      <c r="A15" s="75"/>
      <c r="B15" s="42">
        <f>B13</f>
        <v>73323</v>
      </c>
      <c r="C15" s="37"/>
      <c r="D15" s="42"/>
      <c r="E15" s="41"/>
      <c r="F15" s="41">
        <f>F14</f>
        <v>2133.016380000001</v>
      </c>
      <c r="G15" s="41">
        <f>G14</f>
        <v>2135.699508599995</v>
      </c>
      <c r="H15" s="41">
        <f>H14</f>
        <v>2135.6190147419984</v>
      </c>
      <c r="I15" s="41">
        <f>I14</f>
        <v>2135.6214295577374</v>
      </c>
      <c r="J15" s="41">
        <f>J14</f>
        <v>2491.5582499654847</v>
      </c>
      <c r="K15" s="41">
        <f t="shared" si="0"/>
        <v>11031.514582865217</v>
      </c>
    </row>
    <row r="16" spans="1:11" ht="12.75">
      <c r="A16" s="75"/>
      <c r="B16" s="42">
        <f>B13</f>
        <v>73323</v>
      </c>
      <c r="C16" s="37"/>
      <c r="D16" s="42"/>
      <c r="E16" s="41"/>
      <c r="F16" s="41"/>
      <c r="G16" s="41">
        <f>G14</f>
        <v>2135.699508599995</v>
      </c>
      <c r="H16" s="41">
        <f>H14</f>
        <v>2135.6190147419984</v>
      </c>
      <c r="I16" s="41">
        <f>I14</f>
        <v>2135.6214295577374</v>
      </c>
      <c r="J16" s="41">
        <f>J14</f>
        <v>2491.5582499654847</v>
      </c>
      <c r="K16" s="41">
        <f t="shared" si="0"/>
        <v>8898.498202865216</v>
      </c>
    </row>
    <row r="17" spans="1:11" ht="12.75">
      <c r="A17" s="75"/>
      <c r="B17" s="42">
        <f>B13</f>
        <v>73323</v>
      </c>
      <c r="C17" s="37"/>
      <c r="D17" s="42"/>
      <c r="E17" s="41"/>
      <c r="F17" s="41"/>
      <c r="G17" s="41"/>
      <c r="H17" s="41">
        <f>H14</f>
        <v>2135.6190147419984</v>
      </c>
      <c r="I17" s="41">
        <f>I14</f>
        <v>2135.6214295577374</v>
      </c>
      <c r="J17" s="41">
        <f>J14</f>
        <v>2491.5582499654847</v>
      </c>
      <c r="K17" s="41">
        <f t="shared" si="0"/>
        <v>6762.798694265221</v>
      </c>
    </row>
    <row r="18" spans="1:11" ht="12.75">
      <c r="A18" s="75"/>
      <c r="B18" s="42">
        <f>B13</f>
        <v>73323</v>
      </c>
      <c r="C18" s="37"/>
      <c r="D18" s="42"/>
      <c r="E18" s="41"/>
      <c r="F18" s="41"/>
      <c r="G18" s="41"/>
      <c r="H18" s="41"/>
      <c r="I18" s="41">
        <f>I14</f>
        <v>2135.6214295577374</v>
      </c>
      <c r="J18" s="41">
        <f>J14</f>
        <v>2491.5582499654847</v>
      </c>
      <c r="K18" s="41">
        <f t="shared" si="0"/>
        <v>4627.179679523222</v>
      </c>
    </row>
    <row r="19" spans="1:11" ht="12.75">
      <c r="A19" s="75"/>
      <c r="B19" s="42">
        <f>B13</f>
        <v>73323</v>
      </c>
      <c r="C19" s="37"/>
      <c r="D19" s="42"/>
      <c r="E19" s="41"/>
      <c r="F19" s="41"/>
      <c r="G19" s="41"/>
      <c r="H19" s="41"/>
      <c r="I19" s="41"/>
      <c r="J19" s="41">
        <f>J14</f>
        <v>2491.5582499654847</v>
      </c>
      <c r="K19" s="41">
        <f t="shared" si="0"/>
        <v>2491.5582499654847</v>
      </c>
    </row>
    <row r="20" spans="1:11" ht="51">
      <c r="A20" s="39" t="s">
        <v>367</v>
      </c>
      <c r="B20" s="43">
        <f>SUM(B14:B19)</f>
        <v>439938</v>
      </c>
      <c r="C20" s="37"/>
      <c r="D20" s="43"/>
      <c r="E20" s="76" t="s">
        <v>368</v>
      </c>
      <c r="F20" s="77"/>
      <c r="G20" s="77"/>
      <c r="H20" s="77"/>
      <c r="I20" s="77"/>
      <c r="J20" s="77"/>
      <c r="K20" s="43">
        <f>SUM(K14:K19)</f>
        <v>47065.517992349574</v>
      </c>
    </row>
    <row r="21" spans="1:11" ht="12.75">
      <c r="A21" s="44" t="s">
        <v>369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</row>
    <row r="22" spans="1:11" ht="38.25">
      <c r="A22" s="39" t="s">
        <v>370</v>
      </c>
      <c r="B22" s="44">
        <f>'[1].цел.показ. (Автосохрдо 2015г.).xls].цел.показ. (Автосохрдо 2015г.).xls]ТЭР Газ'!B21</f>
        <v>92020.365</v>
      </c>
      <c r="C22" s="44">
        <f>'[1].цел.показ. (Автосохрдо 2015г.).xls].цел.показ. (Автосохрдо 2015г.).xls]ТЭР Газ'!C21</f>
        <v>119893.67</v>
      </c>
      <c r="D22" s="44">
        <f>'[1].цел.показ. (Автосохрдо 2015г.).xls].цел.показ. (Автосохрдо 2015г.).xls]ТЭР Газ'!D21</f>
        <v>152608.508</v>
      </c>
      <c r="E22" s="44">
        <f>'[1].цел.показ. (Автосохрдо 2015г.).xls].цел.показ. (Автосохрдо 2015г.).xls]ТЭР Газ'!E21</f>
        <v>87442.10976</v>
      </c>
      <c r="F22" s="44">
        <f>'[1].цел.показ. (Автосохрдо 2015г.).xls].цел.показ. (Автосохрдо 2015г.).xls]ТЭР Газ'!F21</f>
        <v>89397.10170720001</v>
      </c>
      <c r="G22" s="44">
        <f>'[1].цел.показ. (Автосохрдо 2015г.).xls].цел.показ. (Автосохрдо 2015г.).xls]ТЭР Газ'!G21</f>
        <v>89338.451948784</v>
      </c>
      <c r="H22" s="44">
        <f>'[1].цел.показ. (Автосохрдо 2015г.).xls].цел.показ. (Автосохрдо 2015г.).xls]ТЭР Газ'!H21</f>
        <v>89340.21144153649</v>
      </c>
      <c r="I22" s="44">
        <f>'[1].цел.показ. (Автосохрдо 2015г.).xls].цел.показ. (Автосохрдо 2015г.).xls]ТЭР Газ'!I21</f>
        <v>89340.1586567539</v>
      </c>
      <c r="J22" s="44">
        <f>'[1].цел.показ. (Автосохрдо 2015г.).xls].цел.показ. (Автосохрдо 2015г.).xls]ТЭР Газ'!J21</f>
        <v>89340.1602402974</v>
      </c>
      <c r="K22" s="44">
        <f>'[1].цел.показ. (Автосохрдо 2015г.).xls].цел.показ. (Автосохрдо 2015г.).xls]ТЭР Газ'!K21</f>
        <v>534198.1937545718</v>
      </c>
    </row>
    <row r="23" spans="1:11" ht="12.75">
      <c r="A23" s="74" t="s">
        <v>371</v>
      </c>
      <c r="B23" s="44">
        <f>'[1].цел.показ. (Автосохрдо 2015г.).xls].цел.показ. (Автосохрдо 2015г.).xls]ТЭР Газ'!B22</f>
        <v>92020.365</v>
      </c>
      <c r="C23" s="44"/>
      <c r="D23" s="44"/>
      <c r="E23" s="44">
        <f>'[1].цел.показ. (Автосохрдо 2015г.).xls].цел.показ. (Автосохрдо 2015г.).xls]ТЭР Газ'!E22</f>
        <v>4578.255239999999</v>
      </c>
      <c r="F23" s="44">
        <f>'[1].цел.показ. (Автосохрдо 2015г.).xls].цел.показ. (Автосохрдо 2015г.).xls]ТЭР Газ'!F22</f>
        <v>2623.263292799995</v>
      </c>
      <c r="G23" s="44">
        <f>'[1].цел.показ. (Автосохрдо 2015г.).xls].цел.показ. (Автосохрдо 2015г.).xls]ТЭР Газ'!G22</f>
        <v>2681.9130512160045</v>
      </c>
      <c r="H23" s="44">
        <f>'[1].цел.показ. (Автосохрдо 2015г.).xls].цел.показ. (Автосохрдо 2015г.).xls]ТЭР Газ'!H22</f>
        <v>2680.153558463513</v>
      </c>
      <c r="I23" s="44">
        <f>'[1].цел.показ. (Автосохрдо 2015г.).xls].цел.показ. (Автосохрдо 2015г.).xls]ТЭР Газ'!I22</f>
        <v>2680.2063432461</v>
      </c>
      <c r="J23" s="44">
        <f>'[1].цел.показ. (Автосохрдо 2015г.).xls].цел.показ. (Автосохрдо 2015г.).xls]ТЭР Газ'!J22</f>
        <v>2680.2047597026103</v>
      </c>
      <c r="K23" s="44">
        <f>'[1].цел.показ. (Автосохрдо 2015г.).xls].цел.показ. (Автосохрдо 2015г.).xls]ТЭР Газ'!K22</f>
        <v>17923.99624542822</v>
      </c>
    </row>
    <row r="24" spans="1:11" ht="12.75">
      <c r="A24" s="75"/>
      <c r="B24" s="44">
        <f>'[1].цел.показ. (Автосохрдо 2015г.).xls].цел.показ. (Автосохрдо 2015г.).xls]ТЭР Газ'!B23</f>
        <v>92020.365</v>
      </c>
      <c r="C24" s="44"/>
      <c r="D24" s="44"/>
      <c r="E24" s="44"/>
      <c r="F24" s="44">
        <f>'[1].цел.показ. (Автосохрдо 2015г.).xls].цел.показ. (Автосохрдо 2015г.).xls]ТЭР Газ'!F23</f>
        <v>2623.263292799995</v>
      </c>
      <c r="G24" s="44">
        <f>'[1].цел.показ. (Автосохрдо 2015г.).xls].цел.показ. (Автосохрдо 2015г.).xls]ТЭР Газ'!G23</f>
        <v>2681.9130512160045</v>
      </c>
      <c r="H24" s="44">
        <f>'[1].цел.показ. (Автосохрдо 2015г.).xls].цел.показ. (Автосохрдо 2015г.).xls]ТЭР Газ'!H23</f>
        <v>2680.153558463513</v>
      </c>
      <c r="I24" s="44">
        <f>'[1].цел.показ. (Автосохрдо 2015г.).xls].цел.показ. (Автосохрдо 2015г.).xls]ТЭР Газ'!I23</f>
        <v>2680.2063432461</v>
      </c>
      <c r="J24" s="44">
        <f>'[1].цел.показ. (Автосохрдо 2015г.).xls].цел.показ. (Автосохрдо 2015г.).xls]ТЭР Газ'!J23</f>
        <v>2680.2047597026103</v>
      </c>
      <c r="K24" s="44">
        <f>'[1].цел.показ. (Автосохрдо 2015г.).xls].цел.показ. (Автосохрдо 2015г.).xls]ТЭР Газ'!K23</f>
        <v>13345.741005428223</v>
      </c>
    </row>
    <row r="25" spans="1:11" ht="12.75">
      <c r="A25" s="75"/>
      <c r="B25" s="44">
        <f>'[1].цел.показ. (Автосохрдо 2015г.).xls].цел.показ. (Автосохрдо 2015г.).xls]ТЭР Газ'!B24</f>
        <v>92020.365</v>
      </c>
      <c r="C25" s="44"/>
      <c r="D25" s="44"/>
      <c r="E25" s="44"/>
      <c r="F25" s="44"/>
      <c r="G25" s="44">
        <f>'[1].цел.показ. (Автосохрдо 2015г.).xls].цел.показ. (Автосохрдо 2015г.).xls]ТЭР Газ'!G24</f>
        <v>2681.9130512160045</v>
      </c>
      <c r="H25" s="44">
        <f>'[1].цел.показ. (Автосохрдо 2015г.).xls].цел.показ. (Автосохрдо 2015г.).xls]ТЭР Газ'!H24</f>
        <v>2680.153558463513</v>
      </c>
      <c r="I25" s="44">
        <f>'[1].цел.показ. (Автосохрдо 2015г.).xls].цел.показ. (Автосохрдо 2015г.).xls]ТЭР Газ'!I24</f>
        <v>2680.2063432461</v>
      </c>
      <c r="J25" s="44">
        <f>'[1].цел.показ. (Автосохрдо 2015г.).xls].цел.показ. (Автосохрдо 2015г.).xls]ТЭР Газ'!J24</f>
        <v>2680.2047597026103</v>
      </c>
      <c r="K25" s="44">
        <f>'[1].цел.показ. (Автосохрдо 2015г.).xls].цел.показ. (Автосохрдо 2015г.).xls]ТЭР Газ'!K24</f>
        <v>10722.477712628228</v>
      </c>
    </row>
    <row r="26" spans="1:11" ht="12.75">
      <c r="A26" s="75"/>
      <c r="B26" s="44">
        <f>'[1].цел.показ. (Автосохрдо 2015г.).xls].цел.показ. (Автосохрдо 2015г.).xls]ТЭР Газ'!B25</f>
        <v>92020.365</v>
      </c>
      <c r="C26" s="44"/>
      <c r="D26" s="44"/>
      <c r="E26" s="44"/>
      <c r="F26" s="44"/>
      <c r="G26" s="44"/>
      <c r="H26" s="44">
        <f>'[1].цел.показ. (Автосохрдо 2015г.).xls].цел.показ. (Автосохрдо 2015г.).xls]ТЭР Газ'!H25</f>
        <v>2680.153558463513</v>
      </c>
      <c r="I26" s="44">
        <f>'[1].цел.показ. (Автосохрдо 2015г.).xls].цел.показ. (Автосохрдо 2015г.).xls]ТЭР Газ'!I25</f>
        <v>2680.2063432461</v>
      </c>
      <c r="J26" s="44">
        <f>'[1].цел.показ. (Автосохрдо 2015г.).xls].цел.показ. (Автосохрдо 2015г.).xls]ТЭР Газ'!J25</f>
        <v>2680.2047597026103</v>
      </c>
      <c r="K26" s="44">
        <f>'[1].цел.показ. (Автосохрдо 2015г.).xls].цел.показ. (Автосохрдо 2015г.).xls]ТЭР Газ'!K25</f>
        <v>8040.564661412223</v>
      </c>
    </row>
    <row r="27" spans="1:11" ht="12.75">
      <c r="A27" s="75"/>
      <c r="B27" s="44">
        <f>'[1].цел.показ. (Автосохрдо 2015г.).xls].цел.показ. (Автосохрдо 2015г.).xls]ТЭР Газ'!B26</f>
        <v>92020.365</v>
      </c>
      <c r="C27" s="44"/>
      <c r="D27" s="44"/>
      <c r="E27" s="44"/>
      <c r="F27" s="44"/>
      <c r="G27" s="44"/>
      <c r="H27" s="44"/>
      <c r="I27" s="44">
        <f>'[1].цел.показ. (Автосохрдо 2015г.).xls].цел.показ. (Автосохрдо 2015г.).xls]ТЭР Газ'!I26</f>
        <v>2680.2063432461</v>
      </c>
      <c r="J27" s="44">
        <f>'[1].цел.показ. (Автосохрдо 2015г.).xls].цел.показ. (Автосохрдо 2015г.).xls]ТЭР Газ'!J26</f>
        <v>2680.2047597026103</v>
      </c>
      <c r="K27" s="44">
        <f>'[1].цел.показ. (Автосохрдо 2015г.).xls].цел.показ. (Автосохрдо 2015г.).xls]ТЭР Газ'!K26</f>
        <v>5360.41110294871</v>
      </c>
    </row>
    <row r="28" spans="1:11" ht="12.75">
      <c r="A28" s="75"/>
      <c r="B28" s="44">
        <f>'[1].цел.показ. (Автосохрдо 2015г.).xls].цел.показ. (Автосохрдо 2015г.).xls]ТЭР Газ'!B27</f>
        <v>92020.365</v>
      </c>
      <c r="C28" s="44"/>
      <c r="D28" s="44"/>
      <c r="E28" s="44"/>
      <c r="F28" s="44"/>
      <c r="G28" s="44"/>
      <c r="H28" s="44"/>
      <c r="I28" s="44"/>
      <c r="J28" s="44">
        <f>'[1].цел.показ. (Автосохрдо 2015г.).xls].цел.показ. (Автосохрдо 2015г.).xls]ТЭР Газ'!J27</f>
        <v>2680.2047597026103</v>
      </c>
      <c r="K28" s="44">
        <f>'[1].цел.показ. (Автосохрдо 2015г.).xls].цел.показ. (Автосохрдо 2015г.).xls]ТЭР Газ'!K27</f>
        <v>2680.2047597026103</v>
      </c>
    </row>
    <row r="29" spans="1:11" ht="38.25">
      <c r="A29" s="39" t="s">
        <v>372</v>
      </c>
      <c r="B29" s="44">
        <f>'[1].цел.показ. (Автосохрдо 2015г.).xls].цел.показ. (Автосохрдо 2015г.).xls]ТЭР Газ'!B28</f>
        <v>552122.1900000001</v>
      </c>
      <c r="C29" s="39"/>
      <c r="D29" s="45"/>
      <c r="E29" s="78" t="s">
        <v>373</v>
      </c>
      <c r="F29" s="79"/>
      <c r="G29" s="79"/>
      <c r="H29" s="79"/>
      <c r="I29" s="79"/>
      <c r="J29" s="80"/>
      <c r="K29" s="44">
        <f>'[1].цел.показ. (Автосохрдо 2015г.).xls].цел.показ. (Автосохрдо 2015г.).xls]ТЭР Газ'!K28</f>
        <v>58073.395487548216</v>
      </c>
    </row>
    <row r="30" spans="1:11" ht="12.75">
      <c r="A30" s="81" t="s">
        <v>374</v>
      </c>
      <c r="B30" s="82"/>
      <c r="C30" s="82"/>
      <c r="D30" s="82"/>
      <c r="E30" s="82"/>
      <c r="F30" s="82"/>
      <c r="G30" s="82"/>
      <c r="H30" s="82"/>
      <c r="I30" s="82"/>
      <c r="J30" s="82"/>
      <c r="K30" s="83"/>
    </row>
    <row r="31" spans="1:11" ht="12.75">
      <c r="A31" s="44" t="s">
        <v>375</v>
      </c>
      <c r="B31" s="44">
        <f>'[1].цел.показ. (Автосохрдо 2015г.).xls].цел.показ. (Автосохрдо 2015г.).xls]ТЭР В'!B10</f>
        <v>2575</v>
      </c>
      <c r="C31" s="44">
        <f>'[1].цел.показ. (Автосохрдо 2015г.).xls].цел.показ. (Автосохрдо 2015г.).xls]ТЭР В'!C10</f>
        <v>2574</v>
      </c>
      <c r="D31" s="44">
        <f>'[1].цел.показ. (Автосохрдо 2015г.).xls].цел.показ. (Автосохрдо 2015г.).xls]ТЭР В'!D10</f>
        <v>2348</v>
      </c>
      <c r="E31" s="44">
        <f>'[1].цел.показ. (Автосохрдо 2015г.).xls].цел.показ. (Автосохрдо 2015г.).xls]ТЭР В'!E10</f>
        <v>2504.56</v>
      </c>
      <c r="F31" s="44">
        <f>'[1].цел.показ. (Автосохрдо 2015г.).xls].цел.показ. (Автосохрдо 2015г.).xls]ТЭР В'!F10</f>
        <v>2499.8632</v>
      </c>
      <c r="G31" s="44">
        <f>'[1].цел.показ. (Автосохрдо 2015г.).xls].цел.показ. (Автосохрдо 2015г.).xls]ТЭР В'!G10</f>
        <v>2500.004104</v>
      </c>
      <c r="H31" s="44">
        <f>'[1].цел.показ. (Автосохрдо 2015г.).xls].цел.показ. (Автосохрдо 2015г.).xls]ТЭР В'!H10</f>
        <v>2499.99987688</v>
      </c>
      <c r="I31" s="44">
        <f>'[1].цел.показ. (Автосохрдо 2015г.).xls].цел.показ. (Автосохрдо 2015г.).xls]ТЭР В'!I10</f>
        <v>2500.0000036936</v>
      </c>
      <c r="J31" s="44">
        <f>'[1].цел.показ. (Автосохрдо 2015г.).xls].цел.показ. (Автосохрдо 2015г.).xls]ТЭР В'!J10</f>
        <v>2487.499999870724</v>
      </c>
      <c r="K31" s="44"/>
    </row>
    <row r="32" spans="1:11" ht="12.75">
      <c r="A32" s="44" t="s">
        <v>376</v>
      </c>
      <c r="B32" s="44">
        <f>'[1].цел.показ. (Автосохрдо 2015г.).xls].цел.показ. (Автосохрдо 2015г.).xls]ТЭР В'!B11</f>
        <v>686.18812</v>
      </c>
      <c r="C32" s="44">
        <f>'[1].цел.показ. (Автосохрдо 2015г.).xls].цел.показ. (Автосохрдо 2015г.).xls]ТЭР В'!C11</f>
        <v>736.84012</v>
      </c>
      <c r="D32" s="44">
        <f>'[1].цел.показ. (Автосохрдо 2015г.).xls].цел.показ. (Автосохрдо 2015г.).xls]ТЭР В'!D11</f>
        <v>814.49839</v>
      </c>
      <c r="E32" s="44">
        <f>'[1].цел.показ. (Автосохрдо 2015г.).xls].цел.показ. (Автосохрдо 2015г.).xls]ТЭР В'!E11</f>
        <v>661.7531683</v>
      </c>
      <c r="F32" s="44">
        <f>'[1].цел.показ. (Автосохрдо 2015г.).xls].цел.показ. (Автосохрдо 2015г.).xls]ТЭР В'!F11</f>
        <v>666.335524951</v>
      </c>
      <c r="G32" s="44">
        <f>'[1].цел.показ. (Автосохрдо 2015г.).xls].цел.показ. (Автосохрдо 2015г.).xls]ТЭР В'!G11</f>
        <v>666.19805425147</v>
      </c>
      <c r="H32" s="44">
        <f>'[1].цел.показ. (Автосохрдо 2015г.).xls].цел.показ. (Автосохрдо 2015г.).xls]ТЭР В'!H11</f>
        <v>666.2021783724559</v>
      </c>
      <c r="I32" s="44">
        <f>'[1].цел.показ. (Автосохрдо 2015г.).xls].цел.показ. (Автосохрдо 2015г.).xls]ТЭР В'!I11</f>
        <v>666.2020546488263</v>
      </c>
      <c r="J32" s="44">
        <f>'[1].цел.показ. (Автосохрдо 2015г.).xls].цел.показ. (Автосохрдо 2015г.).xls]ТЭР В'!J11</f>
        <v>662.8710480872911</v>
      </c>
      <c r="K32" s="44"/>
    </row>
    <row r="33" spans="1:11" ht="12.75">
      <c r="A33" s="44" t="s">
        <v>377</v>
      </c>
      <c r="B33" s="44">
        <f>'[1].цел.показ. (Автосохрдо 2015г.).xls].цел.показ. (Автосохрдо 2015г.).xls]ТЭР В'!B12</f>
        <v>3261.18812</v>
      </c>
      <c r="C33" s="44">
        <f>'[1].цел.показ. (Автосохрдо 2015г.).xls].цел.показ. (Автосохрдо 2015г.).xls]ТЭР В'!C12</f>
        <v>3310.84012</v>
      </c>
      <c r="D33" s="44">
        <f>'[1].цел.показ. (Автосохрдо 2015г.).xls].цел.показ. (Автосохрдо 2015г.).xls]ТЭР В'!D12</f>
        <v>3162.4983899999997</v>
      </c>
      <c r="E33" s="44">
        <f>'[1].цел.показ. (Автосохрдо 2015г.).xls].цел.показ. (Автосохрдо 2015г.).xls]ТЭР В'!E12</f>
        <v>3166.3131683</v>
      </c>
      <c r="F33" s="44">
        <f>'[1].цел.показ. (Автосохрдо 2015г.).xls].цел.показ. (Автосохрдо 2015г.).xls]ТЭР В'!F12</f>
        <v>3166.198724951</v>
      </c>
      <c r="G33" s="44">
        <f>'[1].цел.показ. (Автосохрдо 2015г.).xls].цел.показ. (Автосохрдо 2015г.).xls]ТЭР В'!G12</f>
        <v>3166.20215825147</v>
      </c>
      <c r="H33" s="44">
        <f>'[1].цел.показ. (Автосохрдо 2015г.).xls].цел.показ. (Автосохрдо 2015г.).xls]ТЭР В'!H12</f>
        <v>3166.202055252456</v>
      </c>
      <c r="I33" s="44">
        <f>'[1].цел.показ. (Автосохрдо 2015г.).xls].цел.показ. (Автосохрдо 2015г.).xls]ТЭР В'!I12</f>
        <v>3166.2020583424264</v>
      </c>
      <c r="J33" s="44">
        <f>'[1].цел.показ. (Автосохрдо 2015г.).xls].цел.показ. (Автосохрдо 2015г.).xls]ТЭР В'!J12</f>
        <v>3150.371047958015</v>
      </c>
      <c r="K33" s="44">
        <f>'[1].цел.показ. (Автосохрдо 2015г.).xls].цел.показ. (Автосохрдо 2015г.).xls]ТЭР В'!K12</f>
        <v>18981.489213055367</v>
      </c>
    </row>
    <row r="34" spans="1:11" ht="12.75">
      <c r="A34" s="74" t="s">
        <v>378</v>
      </c>
      <c r="B34" s="44">
        <f>'[1].цел.показ. (Автосохрдо 2015г.).xls].цел.показ. (Автосохрдо 2015г.).xls]ТЭР В'!B13</f>
        <v>3261.18812</v>
      </c>
      <c r="C34" s="44"/>
      <c r="D34" s="44"/>
      <c r="E34" s="44">
        <f>'[1].цел.показ. (Автосохрдо 2015г.).xls].цел.показ. (Автосохрдо 2015г.).xls]ТЭР В'!E13</f>
        <v>94.87495169999966</v>
      </c>
      <c r="F34" s="44">
        <f>'[1].цел.показ. (Автосохрдо 2015г.).xls].цел.показ. (Автосохрдо 2015г.).xls]ТЭР В'!F13</f>
        <v>94.989395049</v>
      </c>
      <c r="G34" s="44">
        <f>'[1].цел.показ. (Автосохрдо 2015г.).xls].цел.показ. (Автосохрдо 2015г.).xls]ТЭР В'!G13</f>
        <v>94.98596174852992</v>
      </c>
      <c r="H34" s="44">
        <f>'[1].цел.показ. (Автосохрдо 2015г.).xls].цел.показ. (Автосохрдо 2015г.).xls]ТЭР В'!H13</f>
        <v>94.98606474754388</v>
      </c>
      <c r="I34" s="44">
        <f>'[1].цел.показ. (Автосохрдо 2015г.).xls].цел.показ. (Автосохрдо 2015г.).xls]ТЭР В'!I13</f>
        <v>94.98606165757337</v>
      </c>
      <c r="J34" s="44">
        <f>'[1].цел.показ. (Автосохрдо 2015г.).xls].цел.показ. (Автосохрдо 2015г.).xls]ТЭР В'!J13</f>
        <v>110.81707204198483</v>
      </c>
      <c r="K34" s="44">
        <f>'[1].цел.показ. (Автосохрдо 2015г.).xls].цел.показ. (Автосохрдо 2015г.).xls]ТЭР В'!K13</f>
        <v>585.6395069446316</v>
      </c>
    </row>
    <row r="35" spans="1:11" ht="12.75">
      <c r="A35" s="75"/>
      <c r="B35" s="44">
        <f>'[1].цел.показ. (Автосохрдо 2015г.).xls].цел.показ. (Автосохрдо 2015г.).xls]ТЭР В'!B14</f>
        <v>3261.18812</v>
      </c>
      <c r="C35" s="44"/>
      <c r="D35" s="44"/>
      <c r="E35" s="44"/>
      <c r="F35" s="44">
        <f>'[1].цел.показ. (Автосохрдо 2015г.).xls].цел.показ. (Автосохрдо 2015г.).xls]ТЭР В'!F14</f>
        <v>94.989395049</v>
      </c>
      <c r="G35" s="44">
        <f>'[1].цел.показ. (Автосохрдо 2015г.).xls].цел.показ. (Автосохрдо 2015г.).xls]ТЭР В'!G14</f>
        <v>94.98596174852992</v>
      </c>
      <c r="H35" s="44">
        <f>'[1].цел.показ. (Автосохрдо 2015г.).xls].цел.показ. (Автосохрдо 2015г.).xls]ТЭР В'!H14</f>
        <v>94.98606474754388</v>
      </c>
      <c r="I35" s="44">
        <f>'[1].цел.показ. (Автосохрдо 2015г.).xls].цел.показ. (Автосохрдо 2015г.).xls]ТЭР В'!I14</f>
        <v>94.98606165757337</v>
      </c>
      <c r="J35" s="44">
        <f>'[1].цел.показ. (Автосохрдо 2015г.).xls].цел.показ. (Автосохрдо 2015г.).xls]ТЭР В'!J14</f>
        <v>110.81707204198483</v>
      </c>
      <c r="K35" s="44">
        <f>'[1].цел.показ. (Автосохрдо 2015г.).xls].цел.показ. (Автосохрдо 2015г.).xls]ТЭР В'!K14</f>
        <v>490.764555244632</v>
      </c>
    </row>
    <row r="36" spans="1:11" ht="12.75">
      <c r="A36" s="75"/>
      <c r="B36" s="44">
        <f>'[1].цел.показ. (Автосохрдо 2015г.).xls].цел.показ. (Автосохрдо 2015г.).xls]ТЭР В'!B15</f>
        <v>3261.18812</v>
      </c>
      <c r="C36" s="44"/>
      <c r="D36" s="44"/>
      <c r="E36" s="44"/>
      <c r="F36" s="44"/>
      <c r="G36" s="44">
        <f>'[1].цел.показ. (Автосохрдо 2015г.).xls].цел.показ. (Автосохрдо 2015г.).xls]ТЭР В'!G15</f>
        <v>94.98596174852992</v>
      </c>
      <c r="H36" s="44">
        <f>'[1].цел.показ. (Автосохрдо 2015г.).xls].цел.показ. (Автосохрдо 2015г.).xls]ТЭР В'!H15</f>
        <v>94.98606474754388</v>
      </c>
      <c r="I36" s="44">
        <f>'[1].цел.показ. (Автосохрдо 2015г.).xls].цел.показ. (Автосохрдо 2015г.).xls]ТЭР В'!I15</f>
        <v>94.98606165757337</v>
      </c>
      <c r="J36" s="44">
        <f>'[1].цел.показ. (Автосохрдо 2015г.).xls].цел.показ. (Автосохрдо 2015г.).xls]ТЭР В'!J15</f>
        <v>110.81707204198483</v>
      </c>
      <c r="K36" s="44">
        <f>'[1].цел.показ. (Автосохрдо 2015г.).xls].цел.показ. (Автосохрдо 2015г.).xls]ТЭР В'!K15</f>
        <v>395.775160195632</v>
      </c>
    </row>
    <row r="37" spans="1:11" ht="12.75">
      <c r="A37" s="75"/>
      <c r="B37" s="44">
        <f>'[1].цел.показ. (Автосохрдо 2015г.).xls].цел.показ. (Автосохрдо 2015г.).xls]ТЭР В'!B16</f>
        <v>3261.18812</v>
      </c>
      <c r="C37" s="44"/>
      <c r="D37" s="44"/>
      <c r="E37" s="44"/>
      <c r="F37" s="44"/>
      <c r="G37" s="44"/>
      <c r="H37" s="44">
        <f>'[1].цел.показ. (Автосохрдо 2015г.).xls].цел.показ. (Автосохрдо 2015г.).xls]ТЭР В'!H16</f>
        <v>94.98606474754388</v>
      </c>
      <c r="I37" s="44">
        <f>'[1].цел.показ. (Автосохрдо 2015г.).xls].цел.показ. (Автосохрдо 2015г.).xls]ТЭР В'!I16</f>
        <v>94.98606165757337</v>
      </c>
      <c r="J37" s="44">
        <f>'[1].цел.показ. (Автосохрдо 2015г.).xls].цел.показ. (Автосохрдо 2015г.).xls]ТЭР В'!J16</f>
        <v>110.81707204198483</v>
      </c>
      <c r="K37" s="44">
        <f>'[1].цел.показ. (Автосохрдо 2015г.).xls].цел.показ. (Автосохрдо 2015г.).xls]ТЭР В'!K16</f>
        <v>300.7891984471021</v>
      </c>
    </row>
    <row r="38" spans="1:11" ht="12.75">
      <c r="A38" s="75"/>
      <c r="B38" s="44">
        <f>'[1].цел.показ. (Автосохрдо 2015г.).xls].цел.показ. (Автосохрдо 2015г.).xls]ТЭР В'!B17</f>
        <v>3261.18812</v>
      </c>
      <c r="C38" s="44"/>
      <c r="D38" s="44"/>
      <c r="E38" s="44"/>
      <c r="F38" s="44"/>
      <c r="G38" s="44"/>
      <c r="H38" s="44"/>
      <c r="I38" s="44">
        <f>'[1].цел.показ. (Автосохрдо 2015г.).xls].цел.показ. (Автосохрдо 2015г.).xls]ТЭР В'!I17</f>
        <v>94.98606165757337</v>
      </c>
      <c r="J38" s="44">
        <f>'[1].цел.показ. (Автосохрдо 2015г.).xls].цел.показ. (Автосохрдо 2015г.).xls]ТЭР В'!J17</f>
        <v>110.81707204198483</v>
      </c>
      <c r="K38" s="44">
        <f>'[1].цел.показ. (Автосохрдо 2015г.).xls].цел.показ. (Автосохрдо 2015г.).xls]ТЭР В'!K17</f>
        <v>205.8031336995582</v>
      </c>
    </row>
    <row r="39" spans="1:11" ht="12.75">
      <c r="A39" s="75"/>
      <c r="B39" s="44">
        <f>'[1].цел.показ. (Автосохрдо 2015г.).xls].цел.показ. (Автосохрдо 2015г.).xls]ТЭР В'!B18</f>
        <v>3261.18812</v>
      </c>
      <c r="C39" s="44"/>
      <c r="D39" s="44"/>
      <c r="E39" s="44"/>
      <c r="F39" s="44"/>
      <c r="G39" s="44"/>
      <c r="H39" s="44"/>
      <c r="I39" s="44"/>
      <c r="J39" s="44">
        <f>'[1].цел.показ. (Автосохрдо 2015г.).xls].цел.показ. (Автосохрдо 2015г.).xls]ТЭР В'!J18</f>
        <v>110.81707204198483</v>
      </c>
      <c r="K39" s="44">
        <f>'[1].цел.показ. (Автосохрдо 2015г.).xls].цел.показ. (Автосохрдо 2015г.).xls]ТЭР В'!K18</f>
        <v>110.81707204198483</v>
      </c>
    </row>
    <row r="40" spans="1:11" ht="51">
      <c r="A40" s="39" t="s">
        <v>379</v>
      </c>
      <c r="B40" s="44">
        <f>'[1].цел.показ. (Автосохрдо 2015г.).xls].цел.показ. (Автосохрдо 2015г.).xls]ТЭР В'!B20</f>
        <v>19567.128719999997</v>
      </c>
      <c r="C40" s="39"/>
      <c r="D40" s="45"/>
      <c r="E40" s="78" t="s">
        <v>380</v>
      </c>
      <c r="F40" s="79"/>
      <c r="G40" s="79"/>
      <c r="H40" s="79"/>
      <c r="I40" s="79"/>
      <c r="J40" s="79"/>
      <c r="K40" s="44">
        <f>'[1].цел.показ. (Автосохрдо 2015г.).xls].цел.показ. (Автосохрдо 2015г.).xls]ТЭР В'!K20</f>
        <v>2089.5886265735408</v>
      </c>
    </row>
    <row r="41" spans="1:11" ht="12.75">
      <c r="A41" s="39" t="s">
        <v>381</v>
      </c>
      <c r="B41" s="44">
        <f aca="true" t="shared" si="1" ref="B41:J41">B32/B33*100</f>
        <v>21.041046843995005</v>
      </c>
      <c r="C41" s="44">
        <f t="shared" si="1"/>
        <v>22.255382117334012</v>
      </c>
      <c r="D41" s="44">
        <f t="shared" si="1"/>
        <v>25.75490291395848</v>
      </c>
      <c r="E41" s="44">
        <f t="shared" si="1"/>
        <v>20.899801539697243</v>
      </c>
      <c r="F41" s="44">
        <f t="shared" si="1"/>
        <v>21.045284356284753</v>
      </c>
      <c r="G41" s="44">
        <f t="shared" si="1"/>
        <v>21.04091971876416</v>
      </c>
      <c r="H41" s="44">
        <f t="shared" si="1"/>
        <v>21.041050657752052</v>
      </c>
      <c r="I41" s="44">
        <f t="shared" si="1"/>
        <v>21.04104672958229</v>
      </c>
      <c r="J41" s="44">
        <f t="shared" si="1"/>
        <v>21.041046848019572</v>
      </c>
      <c r="K41" s="45"/>
    </row>
    <row r="42" spans="1:11" ht="12.75">
      <c r="A42" s="44" t="s">
        <v>369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</row>
    <row r="43" spans="1:11" ht="12.75">
      <c r="A43" s="44" t="s">
        <v>382</v>
      </c>
      <c r="B43" s="44">
        <f>'[1].цел.показ. (Автосохрдо 2015г.).xls].цел.показ. (Автосохрдо 2015г.).xls]ТЭР В'!B24</f>
        <v>40170</v>
      </c>
      <c r="C43" s="44">
        <f>'[1].цел.показ. (Автосохрдо 2015г.).xls].цел.показ. (Автосохрдо 2015г.).xls]ТЭР В'!C24</f>
        <v>45379.619999999995</v>
      </c>
      <c r="D43" s="44">
        <f>'[1].цел.показ. (Автосохрдо 2015г.).xls].цел.показ. (Автосохрдо 2015г.).xls]ТЭР В'!D24</f>
        <v>50505.48</v>
      </c>
      <c r="E43" s="44">
        <f>'[1].цел.показ. (Автосохрдо 2015г.).xls].цел.показ. (Автосохрдо 2015г.).xls]ТЭР В'!E24</f>
        <v>38654.8356</v>
      </c>
      <c r="F43" s="44">
        <f>'[1].цел.показ. (Автосохрдо 2015г.).xls].цел.показ. (Автосохрдо 2015г.).xls]ТЭР В'!F24</f>
        <v>39010.354932</v>
      </c>
      <c r="G43" s="44">
        <f>'[1].цел.показ. (Автосохрдо 2015г.).xls].цел.показ. (Автосохрдо 2015г.).xls]ТЭР В'!G24</f>
        <v>38999.68935204</v>
      </c>
      <c r="H43" s="44">
        <f>'[1].цел.показ. (Автосохрдо 2015г.).xls].цел.показ. (Автосохрдо 2015г.).xls]ТЭР В'!H24</f>
        <v>39000.0093194388</v>
      </c>
      <c r="I43" s="44">
        <f>'[1].цел.показ. (Автосохрдо 2015г.).xls].цел.показ. (Автосохрдо 2015г.).xls]ТЭР В'!I24</f>
        <v>38999.99972041684</v>
      </c>
      <c r="J43" s="44">
        <f>'[1].цел.показ. (Автосохрдо 2015г.).xls].цел.показ. (Автосохрдо 2015г.).xls]ТЭР В'!J24</f>
        <v>39000.0000083875</v>
      </c>
      <c r="K43" s="44"/>
    </row>
    <row r="44" spans="1:11" ht="12.75">
      <c r="A44" s="44" t="s">
        <v>383</v>
      </c>
      <c r="B44" s="44">
        <f>'[1].цел.показ. (Автосохрдо 2015г.).xls].цел.показ. (Автосохрдо 2015г.).xls]ТЭР В'!B25</f>
        <v>2252.3461547672073</v>
      </c>
      <c r="C44" s="44">
        <f>'[1].цел.показ. (Автосохрдо 2015г.).xls].цел.показ. (Автосохрдо 2015г.).xls]ТЭР В'!C25</f>
        <v>2733.335362980499</v>
      </c>
      <c r="D44" s="44">
        <f>'[1].цел.показ. (Автосохрдо 2015г.).xls].цел.показ. (Автосохрдо 2015г.).xls]ТЭР В'!D25</f>
        <v>3686.362027222766</v>
      </c>
      <c r="E44" s="44">
        <f>'[1].цел.показ. (Автосохрдо 2015г.).xls].цел.показ. (Автосохрдо 2015г.).xls]ТЭР В'!E25</f>
        <v>2141.7552939505244</v>
      </c>
      <c r="F44" s="44">
        <f>'[1].цел.показ. (Автосохрдо 2015г.).xls].цел.показ. (Автосохрдо 2015г.).xls]ТЭР В'!F25</f>
        <v>2188.0934959486917</v>
      </c>
      <c r="G44" s="44">
        <f>'[1].цел.показ. (Автосохрдо 2015г.).xls].цел.показ. (Автосохрдо 2015г.).xls]ТЭР В'!G25</f>
        <v>2186.7033498887467</v>
      </c>
      <c r="H44" s="44">
        <f>'[1].цел.показ. (Автосохрдо 2015г.).xls].цел.показ. (Автосохрдо 2015г.).xls]ТЭР В'!H25</f>
        <v>2186.745054270545</v>
      </c>
      <c r="I44" s="44">
        <f>'[1].цел.показ. (Автосохрдо 2015г.).xls].цел.показ. (Автосохрдо 2015г.).xls]ТЭР В'!I25</f>
        <v>2186.743803139091</v>
      </c>
      <c r="J44" s="44">
        <f>'[1].цел.показ. (Автосохрдо 2015г.).xls].цел.показ. (Автосохрдо 2015г.).xls]ТЭР В'!J25</f>
        <v>2186.7438406730344</v>
      </c>
      <c r="K44" s="44"/>
    </row>
    <row r="45" spans="1:11" ht="12.75">
      <c r="A45" s="44" t="s">
        <v>384</v>
      </c>
      <c r="B45" s="44">
        <f>'[1].цел.показ. (Автосохрдо 2015г.).xls].цел.показ. (Автосохрдо 2015г.).xls]ТЭР В'!B26</f>
        <v>42422.346154767205</v>
      </c>
      <c r="C45" s="44">
        <f>'[1].цел.показ. (Автосохрдо 2015г.).xls].цел.показ. (Автосохрдо 2015г.).xls]ТЭР В'!C26</f>
        <v>48112.955362980494</v>
      </c>
      <c r="D45" s="44">
        <f>'[1].цел.показ. (Автосохрдо 2015г.).xls].цел.показ. (Автосохрдо 2015г.).xls]ТЭР В'!D26</f>
        <v>54191.84202722277</v>
      </c>
      <c r="E45" s="44">
        <f>'[1].цел.показ. (Автосохрдо 2015г.).xls].цел.показ. (Автосохрдо 2015г.).xls]ТЭР В'!E26</f>
        <v>40796.590893950524</v>
      </c>
      <c r="F45" s="44">
        <f>'[1].цел.показ. (Автосохрдо 2015г.).xls].цел.показ. (Автосохрдо 2015г.).xls]ТЭР В'!F26</f>
        <v>41198.44842794869</v>
      </c>
      <c r="G45" s="44">
        <f>'[1].цел.показ. (Автосохрдо 2015г.).xls].цел.показ. (Автосохрдо 2015г.).xls]ТЭР В'!G26</f>
        <v>41186.392701928744</v>
      </c>
      <c r="H45" s="44">
        <f>'[1].цел.показ. (Автосохрдо 2015г.).xls].цел.показ. (Автосохрдо 2015г.).xls]ТЭР В'!H26</f>
        <v>41186.75437370935</v>
      </c>
      <c r="I45" s="44">
        <f>'[1].цел.показ. (Автосохрдо 2015г.).xls].цел.показ. (Автосохрдо 2015г.).xls]ТЭР В'!I26</f>
        <v>41186.74352355593</v>
      </c>
      <c r="J45" s="44">
        <f>'[1].цел.показ. (Автосохрдо 2015г.).xls].цел.показ. (Автосохрдо 2015г.).xls]ТЭР В'!J26</f>
        <v>41186.743849060535</v>
      </c>
      <c r="K45" s="44">
        <f>'[1].цел.показ. (Автосохрдо 2015г.).xls].цел.показ. (Автосохрдо 2015г.).xls]ТЭР В'!K26</f>
        <v>246741.67377015375</v>
      </c>
    </row>
    <row r="46" spans="1:11" ht="12.75">
      <c r="A46" s="74" t="s">
        <v>371</v>
      </c>
      <c r="B46" s="44">
        <f>'[1].цел.показ. (Автосохрдо 2015г.).xls].цел.показ. (Автосохрдо 2015г.).xls]ТЭР В'!B27</f>
        <v>42422.346154767205</v>
      </c>
      <c r="C46" s="44"/>
      <c r="D46" s="44"/>
      <c r="E46" s="44">
        <f>'[1].цел.показ. (Автосохрдо 2015г.).xls].цел.показ. (Автосохрдо 2015г.).xls]ТЭР В'!E27</f>
        <v>13395.251133272242</v>
      </c>
      <c r="F46" s="44">
        <f>'[1].цел.показ. (Автосохрдо 2015г.).xls].цел.показ. (Автосохрдо 2015г.).xls]ТЭР В'!F27</f>
        <v>1223.8977268185117</v>
      </c>
      <c r="G46" s="44">
        <f>'[1].цел.показ. (Автосохрдо 2015г.).xls].цел.показ. (Автосохрдо 2015г.).xls]ТЭР В'!G27</f>
        <v>1235.953452838461</v>
      </c>
      <c r="H46" s="44">
        <f>'[1].цел.показ. (Автосохрдо 2015г.).xls].цел.показ. (Автосохрдо 2015г.).xls]ТЭР В'!H27</f>
        <v>1235.591781057854</v>
      </c>
      <c r="I46" s="44">
        <f>'[1].цел.показ. (Автосохрдо 2015г.).xls].цел.показ. (Автосохрдо 2015г.).xls]ТЭР В'!I27</f>
        <v>1235.6026312112735</v>
      </c>
      <c r="J46" s="44">
        <f>'[1].цел.показ. (Автосохрдо 2015г.).xls].цел.показ. (Автосохрдо 2015г.).xls]ТЭР В'!J27</f>
        <v>1235.6023057066704</v>
      </c>
      <c r="K46" s="44">
        <f>'[1].цел.показ. (Автосохрдо 2015г.).xls].цел.показ. (Автосохрдо 2015г.).xls]ТЭР В'!K27</f>
        <v>19561.899030905013</v>
      </c>
    </row>
    <row r="47" spans="1:11" ht="12.75">
      <c r="A47" s="75"/>
      <c r="B47" s="44">
        <f>'[1].цел.показ. (Автосохрдо 2015г.).xls].цел.показ. (Автосохрдо 2015г.).xls]ТЭР В'!B28</f>
        <v>42422.346154767205</v>
      </c>
      <c r="C47" s="44"/>
      <c r="D47" s="44"/>
      <c r="E47" s="44"/>
      <c r="F47" s="44">
        <f>'[1].цел.показ. (Автосохрдо 2015г.).xls].цел.показ. (Автосохрдо 2015г.).xls]ТЭР В'!F28</f>
        <v>1223.8977268185117</v>
      </c>
      <c r="G47" s="44">
        <f>'[1].цел.показ. (Автосохрдо 2015г.).xls].цел.показ. (Автосохрдо 2015г.).xls]ТЭР В'!G28</f>
        <v>1235.953452838461</v>
      </c>
      <c r="H47" s="44">
        <f>'[1].цел.показ. (Автосохрдо 2015г.).xls].цел.показ. (Автосохрдо 2015г.).xls]ТЭР В'!H28</f>
        <v>1235.591781057854</v>
      </c>
      <c r="I47" s="44">
        <f>'[1].цел.показ. (Автосохрдо 2015г.).xls].цел.показ. (Автосохрдо 2015г.).xls]ТЭР В'!I28</f>
        <v>1235.6026312112735</v>
      </c>
      <c r="J47" s="44">
        <f>'[1].цел.показ. (Автосохрдо 2015г.).xls].цел.показ. (Автосохрдо 2015г.).xls]ТЭР В'!J28</f>
        <v>1235.6023057066704</v>
      </c>
      <c r="K47" s="44">
        <f>'[1].цел.показ. (Автосохрдо 2015г.).xls].цел.показ. (Автосохрдо 2015г.).xls]ТЭР В'!K28</f>
        <v>6166.647897632771</v>
      </c>
    </row>
    <row r="48" spans="1:11" ht="12.75">
      <c r="A48" s="75"/>
      <c r="B48" s="44">
        <f>'[1].цел.показ. (Автосохрдо 2015г.).xls].цел.показ. (Автосохрдо 2015г.).xls]ТЭР В'!B29</f>
        <v>42422.346154767205</v>
      </c>
      <c r="C48" s="44"/>
      <c r="D48" s="44"/>
      <c r="E48" s="44"/>
      <c r="F48" s="44"/>
      <c r="G48" s="44">
        <f>'[1].цел.показ. (Автосохрдо 2015г.).xls].цел.показ. (Автосохрдо 2015г.).xls]ТЭР В'!G29</f>
        <v>1235.953452838461</v>
      </c>
      <c r="H48" s="44">
        <f>'[1].цел.показ. (Автосохрдо 2015г.).xls].цел.показ. (Автосохрдо 2015г.).xls]ТЭР В'!H29</f>
        <v>1235.591781057854</v>
      </c>
      <c r="I48" s="44">
        <f>'[1].цел.показ. (Автосохрдо 2015г.).xls].цел.показ. (Автосохрдо 2015г.).xls]ТЭР В'!I29</f>
        <v>1235.6026312112735</v>
      </c>
      <c r="J48" s="44">
        <f>'[1].цел.показ. (Автосохрдо 2015г.).xls].цел.показ. (Автосохрдо 2015г.).xls]ТЭР В'!J29</f>
        <v>1235.6023057066704</v>
      </c>
      <c r="K48" s="44">
        <f>'[1].цел.показ. (Автосохрдо 2015г.).xls].цел.показ. (Автосохрдо 2015г.).xls]ТЭР В'!K29</f>
        <v>4942.750170814259</v>
      </c>
    </row>
    <row r="49" spans="1:11" ht="12.75">
      <c r="A49" s="75"/>
      <c r="B49" s="44">
        <f>'[1].цел.показ. (Автосохрдо 2015г.).xls].цел.показ. (Автосохрдо 2015г.).xls]ТЭР В'!B30</f>
        <v>42422.346154767205</v>
      </c>
      <c r="C49" s="44"/>
      <c r="D49" s="44"/>
      <c r="E49" s="44"/>
      <c r="F49" s="44"/>
      <c r="G49" s="44"/>
      <c r="H49" s="44">
        <f>'[1].цел.показ. (Автосохрдо 2015г.).xls].цел.показ. (Автосохрдо 2015г.).xls]ТЭР В'!H30</f>
        <v>1235.591781057854</v>
      </c>
      <c r="I49" s="44">
        <f>'[1].цел.показ. (Автосохрдо 2015г.).xls].цел.показ. (Автосохрдо 2015г.).xls]ТЭР В'!I30</f>
        <v>1235.6026312112735</v>
      </c>
      <c r="J49" s="44">
        <f>'[1].цел.показ. (Автосохрдо 2015г.).xls].цел.показ. (Автосохрдо 2015г.).xls]ТЭР В'!J30</f>
        <v>1235.6023057066704</v>
      </c>
      <c r="K49" s="44">
        <f>'[1].цел.показ. (Автосохрдо 2015г.).xls].цел.показ. (Автосохрдо 2015г.).xls]ТЭР В'!K30</f>
        <v>3706.796717975798</v>
      </c>
    </row>
    <row r="50" spans="1:11" ht="12.75">
      <c r="A50" s="75"/>
      <c r="B50" s="44">
        <f>'[1].цел.показ. (Автосохрдо 2015г.).xls].цел.показ. (Автосохрдо 2015г.).xls]ТЭР В'!B31</f>
        <v>42422.346154767205</v>
      </c>
      <c r="C50" s="44"/>
      <c r="D50" s="44"/>
      <c r="E50" s="44"/>
      <c r="F50" s="44"/>
      <c r="G50" s="44"/>
      <c r="H50" s="44"/>
      <c r="I50" s="44">
        <f>'[1].цел.показ. (Автосохрдо 2015г.).xls].цел.показ. (Автосохрдо 2015г.).xls]ТЭР В'!I31</f>
        <v>1235.6026312112735</v>
      </c>
      <c r="J50" s="44">
        <f>'[1].цел.показ. (Автосохрдо 2015г.).xls].цел.показ. (Автосохрдо 2015г.).xls]ТЭР В'!J31</f>
        <v>1235.6023057066704</v>
      </c>
      <c r="K50" s="44">
        <f>'[1].цел.показ. (Автосохрдо 2015г.).xls].цел.показ. (Автосохрдо 2015г.).xls]ТЭР В'!K31</f>
        <v>2471.204936917944</v>
      </c>
    </row>
    <row r="51" spans="1:11" ht="12.75">
      <c r="A51" s="75"/>
      <c r="B51" s="44">
        <f>'[1].цел.показ. (Автосохрдо 2015г.).xls].цел.показ. (Автосохрдо 2015г.).xls]ТЭР В'!B32</f>
        <v>42422.346154767205</v>
      </c>
      <c r="C51" s="44"/>
      <c r="D51" s="44"/>
      <c r="E51" s="44"/>
      <c r="F51" s="44"/>
      <c r="G51" s="44"/>
      <c r="H51" s="44"/>
      <c r="I51" s="44"/>
      <c r="J51" s="44">
        <f>'[1].цел.показ. (Автосохрдо 2015г.).xls].цел.показ. (Автосохрдо 2015г.).xls]ТЭР В'!J32</f>
        <v>1235.6023057066704</v>
      </c>
      <c r="K51" s="44">
        <f>'[1].цел.показ. (Автосохрдо 2015г.).xls].цел.показ. (Автосохрдо 2015г.).xls]ТЭР В'!K32</f>
        <v>1235.6023057066704</v>
      </c>
    </row>
    <row r="52" spans="1:11" ht="51">
      <c r="A52" s="39" t="s">
        <v>385</v>
      </c>
      <c r="B52" s="44">
        <f>'[1].цел.показ. (Автосохрдо 2015г.).xls].цел.показ. (Автосохрдо 2015г.).xls]ТЭР В'!B33</f>
        <v>254534.07692860323</v>
      </c>
      <c r="C52" s="39"/>
      <c r="D52" s="45"/>
      <c r="E52" s="78" t="s">
        <v>373</v>
      </c>
      <c r="F52" s="79"/>
      <c r="G52" s="79"/>
      <c r="H52" s="79"/>
      <c r="I52" s="79"/>
      <c r="J52" s="79"/>
      <c r="K52" s="44">
        <f>'[1].цел.показ. (Автосохрдо 2015г.).xls].цел.показ. (Автосохрдо 2015г.).xls]ТЭР В'!K33</f>
        <v>38084.901059952455</v>
      </c>
    </row>
    <row r="53" spans="1:11" ht="12.75">
      <c r="A53" s="81" t="s">
        <v>386</v>
      </c>
      <c r="B53" s="82"/>
      <c r="C53" s="82"/>
      <c r="D53" s="82"/>
      <c r="E53" s="82"/>
      <c r="F53" s="82"/>
      <c r="G53" s="82"/>
      <c r="H53" s="82"/>
      <c r="I53" s="82"/>
      <c r="J53" s="82"/>
      <c r="K53" s="83"/>
    </row>
    <row r="54" spans="1:11" ht="25.5">
      <c r="A54" s="39" t="s">
        <v>387</v>
      </c>
      <c r="B54" s="39">
        <f>'[1].цел.показ. (Автосохрдо 2015г.).xls].цел.показ. (Автосохрдо 2015г.).xls]ТЭР ЭЭ'!B11</f>
        <v>101964</v>
      </c>
      <c r="C54" s="39">
        <f>'[1].цел.показ. (Автосохрдо 2015г.).xls].цел.показ. (Автосохрдо 2015г.).xls]ТЭР ЭЭ'!C11</f>
        <v>104941</v>
      </c>
      <c r="D54" s="39">
        <f>'[1].цел.показ. (Автосохрдо 2015г.).xls].цел.показ. (Автосохрдо 2015г.).xls]ТЭР ЭЭ'!D11</f>
        <v>101635</v>
      </c>
      <c r="E54" s="39">
        <f>'[1].цел.показ. (Автосохрдо 2015г.).xls].цел.показ. (Автосохрдо 2015г.).xls]ТЭР ЭЭ'!E11</f>
        <v>98914.95</v>
      </c>
      <c r="F54" s="39">
        <f>'[1].цел.показ. (Автосохрдо 2015г.).xls].цел.показ. (Автосохрдо 2015г.).xls]ТЭР ЭЭ'!F11</f>
        <v>98996.5515</v>
      </c>
      <c r="G54" s="39">
        <f>'[1].цел.показ. (Автосохрдо 2015г.).xls].цел.показ. (Автосохрдо 2015г.).xls]ТЭР ЭЭ'!G11</f>
        <v>98994.103455</v>
      </c>
      <c r="H54" s="39">
        <f>'[1].цел.показ. (Автосохрдо 2015г.).xls].цел.показ. (Автосохрдо 2015г.).xls]ТЭР ЭЭ'!H11</f>
        <v>98994.17689634999</v>
      </c>
      <c r="I54" s="39">
        <f>'[1].цел.показ. (Автосохрдо 2015г.).xls].цел.показ. (Автосохрдо 2015г.).xls]ТЭР ЭЭ'!I11</f>
        <v>98994.1746931095</v>
      </c>
      <c r="J54" s="39">
        <f>'[1].цел.показ. (Автосохрдо 2015г.).xls].цел.показ. (Автосохрдо 2015г.).xls]ТЭР ЭЭ'!J11</f>
        <v>98499.20388574117</v>
      </c>
      <c r="K54" s="44"/>
    </row>
    <row r="55" spans="1:11" ht="25.5">
      <c r="A55" s="39" t="s">
        <v>388</v>
      </c>
      <c r="B55" s="39">
        <f>'[1].цел.показ. (Автосохрдо 2015г.).xls].цел.показ. (Автосохрдо 2015г.).xls]ТЭР ЭЭ'!B12</f>
        <v>12305</v>
      </c>
      <c r="C55" s="39">
        <f>'[1].цел.показ. (Автосохрдо 2015г.).xls].цел.показ. (Автосохрдо 2015г.).xls]ТЭР ЭЭ'!C12</f>
        <v>11920</v>
      </c>
      <c r="D55" s="39">
        <f>'[1].цел.показ. (Автосохрдо 2015г.).xls].цел.показ. (Автосохрдо 2015г.).xls]ТЭР ЭЭ'!D12</f>
        <v>11544</v>
      </c>
      <c r="E55" s="39">
        <f>'[1].цел.показ. (Автосохрдо 2015г.).xls].цел.показ. (Автосохрдо 2015г.).xls]ТЭР ЭЭ'!E12</f>
        <v>11958.68</v>
      </c>
      <c r="F55" s="39">
        <f>'[1].цел.показ. (Автосохрдо 2015г.).xls].цел.показ. (Автосохрдо 2015г.).xls]ТЭР ЭЭ'!F12</f>
        <v>11946.2396</v>
      </c>
      <c r="G55" s="39">
        <f>'[1].цел.показ. (Автосохрдо 2015г.).xls].цел.показ. (Автосохрдо 2015г.).xls]ТЭР ЭЭ'!G12</f>
        <v>11946.612812</v>
      </c>
      <c r="H55" s="39">
        <f>'[1].цел.показ. (Автосохрдо 2015г.).xls].цел.показ. (Автосохрдо 2015г.).xls]ТЭР ЭЭ'!H12</f>
        <v>11946.60161564</v>
      </c>
      <c r="I55" s="39">
        <f>'[1].цел.показ. (Автосохрдо 2015г.).xls].цел.показ. (Автосохрдо 2015г.).xls]ТЭР ЭЭ'!I12</f>
        <v>11946.6019515308</v>
      </c>
      <c r="J55" s="39">
        <f>'[1].цел.показ. (Автосохрдо 2015г.).xls].цел.показ. (Автосохрдо 2015г.).xls]ТЭР ЭЭ'!J12</f>
        <v>11886.868931696423</v>
      </c>
      <c r="K55" s="44"/>
    </row>
    <row r="56" spans="1:11" ht="25.5">
      <c r="A56" s="39" t="s">
        <v>389</v>
      </c>
      <c r="B56" s="39">
        <f>'[1].цел.показ. (Автосохрдо 2015г.).xls].цел.показ. (Автосохрдо 2015г.).xls]ТЭР ЭЭ'!B13</f>
        <v>114269</v>
      </c>
      <c r="C56" s="39">
        <f>'[1].цел.показ. (Автосохрдо 2015г.).xls].цел.показ. (Автосохрдо 2015г.).xls]ТЭР ЭЭ'!C13</f>
        <v>116861</v>
      </c>
      <c r="D56" s="39">
        <f>'[1].цел.показ. (Автосохрдо 2015г.).xls].цел.показ. (Автосохрдо 2015г.).xls]ТЭР ЭЭ'!D13</f>
        <v>113179</v>
      </c>
      <c r="E56" s="39">
        <f>'[1].цел.показ. (Автосохрдо 2015г.).xls].цел.показ. (Автосохрдо 2015г.).xls]ТЭР ЭЭ'!E13</f>
        <v>110873.63</v>
      </c>
      <c r="F56" s="39">
        <f>'[1].цел.показ. (Автосохрдо 2015г.).xls].цел.показ. (Автосохрдо 2015г.).xls]ТЭР ЭЭ'!F13</f>
        <v>110942.7911</v>
      </c>
      <c r="G56" s="39">
        <f>'[1].цел.показ. (Автосохрдо 2015г.).xls].цел.показ. (Автосохрдо 2015г.).xls]ТЭР ЭЭ'!G13</f>
        <v>110940.71626700001</v>
      </c>
      <c r="H56" s="39">
        <f>'[1].цел.показ. (Автосохрдо 2015г.).xls].цел.показ. (Автосохрдо 2015г.).xls]ТЭР ЭЭ'!H13</f>
        <v>110940.77851198999</v>
      </c>
      <c r="I56" s="39">
        <f>'[1].цел.показ. (Автосохрдо 2015г.).xls].цел.показ. (Автосохрдо 2015г.).xls]ТЭР ЭЭ'!I13</f>
        <v>110940.7766446403</v>
      </c>
      <c r="J56" s="39">
        <f>'[1].цел.показ. (Автосохрдо 2015г.).xls].цел.показ. (Автосохрдо 2015г.).xls]ТЭР ЭЭ'!J13</f>
        <v>110386.07281743758</v>
      </c>
      <c r="K56" s="44"/>
    </row>
    <row r="57" spans="1:11" ht="12.75">
      <c r="A57" s="74" t="s">
        <v>390</v>
      </c>
      <c r="B57" s="39">
        <f>'[1].цел.показ. (Автосохрдо 2015г.).xls].цел.показ. (Автосохрдо 2015г.).xls]ТЭР ЭЭ'!B14</f>
        <v>114269</v>
      </c>
      <c r="C57" s="39"/>
      <c r="D57" s="39"/>
      <c r="E57" s="39">
        <f>'[1].цел.показ. (Автосохрдо 2015г.).xls].цел.показ. (Автосохрдо 2015г.).xls]ТЭР ЭЭ'!E14</f>
        <v>3395.3699999999953</v>
      </c>
      <c r="F57" s="39">
        <f>'[1].цел.показ. (Автосохрдо 2015г.).xls].цел.показ. (Автосохрдо 2015г.).xls]ТЭР ЭЭ'!F14</f>
        <v>3326.208899999998</v>
      </c>
      <c r="G57" s="39">
        <f>'[1].цел.показ. (Автосохрдо 2015г.).xls].цел.показ. (Автосохрдо 2015г.).xls]ТЭР ЭЭ'!G14</f>
        <v>3328.2837329999893</v>
      </c>
      <c r="H57" s="39">
        <f>'[1].цел.показ. (Автосохрдо 2015г.).xls].цел.показ. (Автосохрдо 2015г.).xls]ТЭР ЭЭ'!H14</f>
        <v>3328.2214880100073</v>
      </c>
      <c r="I57" s="39">
        <f>'[1].цел.показ. (Автосохрдо 2015г.).xls].цел.показ. (Автосохрдо 2015г.).xls]ТЭР ЭЭ'!I14</f>
        <v>3328.2233553597034</v>
      </c>
      <c r="J57" s="39">
        <f>'[1].цел.показ. (Автосохрдо 2015г.).xls].цел.показ. (Автосохрдо 2015г.).xls]ТЭР ЭЭ'!J14</f>
        <v>3882.9271825624164</v>
      </c>
      <c r="K57" s="44">
        <f>'[1].цел.показ. (Автосохрдо 2015г.).xls].цел.показ. (Автосохрдо 2015г.).xls]ТЭР ЭЭ'!K14</f>
        <v>20589.23465893211</v>
      </c>
    </row>
    <row r="58" spans="1:11" ht="12.75">
      <c r="A58" s="75"/>
      <c r="B58" s="39">
        <f>'[1].цел.показ. (Автосохрдо 2015г.).xls].цел.показ. (Автосохрдо 2015г.).xls]ТЭР ЭЭ'!B15</f>
        <v>114269</v>
      </c>
      <c r="C58" s="39"/>
      <c r="D58" s="39"/>
      <c r="E58" s="39"/>
      <c r="F58" s="39">
        <f>'[1].цел.показ. (Автосохрдо 2015г.).xls].цел.показ. (Автосохрдо 2015г.).xls]ТЭР ЭЭ'!F15</f>
        <v>3326.208899999998</v>
      </c>
      <c r="G58" s="39">
        <f>'[1].цел.показ. (Автосохрдо 2015г.).xls].цел.показ. (Автосохрдо 2015г.).xls]ТЭР ЭЭ'!G15</f>
        <v>3328.2837329999893</v>
      </c>
      <c r="H58" s="39">
        <f>'[1].цел.показ. (Автосохрдо 2015г.).xls].цел.показ. (Автосохрдо 2015г.).xls]ТЭР ЭЭ'!H15</f>
        <v>3328.2214880100073</v>
      </c>
      <c r="I58" s="39">
        <f>'[1].цел.показ. (Автосохрдо 2015г.).xls].цел.показ. (Автосохрдо 2015г.).xls]ТЭР ЭЭ'!I15</f>
        <v>3328.2233553597034</v>
      </c>
      <c r="J58" s="39">
        <f>'[1].цел.показ. (Автосохрдо 2015г.).xls].цел.показ. (Автосохрдо 2015г.).xls]ТЭР ЭЭ'!J15</f>
        <v>3882.9271825624164</v>
      </c>
      <c r="K58" s="44">
        <f>'[1].цел.показ. (Автосохрдо 2015г.).xls].цел.показ. (Автосохрдо 2015г.).xls]ТЭР ЭЭ'!K15</f>
        <v>17193.864658932114</v>
      </c>
    </row>
    <row r="59" spans="1:11" ht="12.75">
      <c r="A59" s="75"/>
      <c r="B59" s="39">
        <f>'[1].цел.показ. (Автосохрдо 2015г.).xls].цел.показ. (Автосохрдо 2015г.).xls]ТЭР ЭЭ'!B16</f>
        <v>114269</v>
      </c>
      <c r="C59" s="39"/>
      <c r="D59" s="39"/>
      <c r="E59" s="39"/>
      <c r="F59" s="39"/>
      <c r="G59" s="39">
        <f>'[1].цел.показ. (Автосохрдо 2015г.).xls].цел.показ. (Автосохрдо 2015г.).xls]ТЭР ЭЭ'!G16</f>
        <v>3328.2837329999893</v>
      </c>
      <c r="H59" s="39">
        <f>'[1].цел.показ. (Автосохрдо 2015г.).xls].цел.показ. (Автосохрдо 2015г.).xls]ТЭР ЭЭ'!H16</f>
        <v>3328.2214880100073</v>
      </c>
      <c r="I59" s="39">
        <f>'[1].цел.показ. (Автосохрдо 2015г.).xls].цел.показ. (Автосохрдо 2015г.).xls]ТЭР ЭЭ'!I16</f>
        <v>3328.2233553597034</v>
      </c>
      <c r="J59" s="39">
        <f>'[1].цел.показ. (Автосохрдо 2015г.).xls].цел.показ. (Автосохрдо 2015г.).xls]ТЭР ЭЭ'!J16</f>
        <v>3882.9271825624164</v>
      </c>
      <c r="K59" s="44">
        <f>'[1].цел.показ. (Автосохрдо 2015г.).xls].цел.показ. (Автосохрдо 2015г.).xls]ТЭР ЭЭ'!K16</f>
        <v>13867.655758932116</v>
      </c>
    </row>
    <row r="60" spans="1:11" ht="12.75">
      <c r="A60" s="75"/>
      <c r="B60" s="39">
        <f>'[1].цел.показ. (Автосохрдо 2015г.).xls].цел.показ. (Автосохрдо 2015г.).xls]ТЭР ЭЭ'!B17</f>
        <v>114269</v>
      </c>
      <c r="C60" s="39"/>
      <c r="D60" s="39"/>
      <c r="E60" s="39"/>
      <c r="F60" s="39"/>
      <c r="G60" s="39"/>
      <c r="H60" s="39">
        <f>'[1].цел.показ. (Автосохрдо 2015г.).xls].цел.показ. (Автосохрдо 2015г.).xls]ТЭР ЭЭ'!H17</f>
        <v>3328.2214880100073</v>
      </c>
      <c r="I60" s="39">
        <f>'[1].цел.показ. (Автосохрдо 2015г.).xls].цел.показ. (Автосохрдо 2015г.).xls]ТЭР ЭЭ'!I17</f>
        <v>3328.2233553597034</v>
      </c>
      <c r="J60" s="39">
        <f>'[1].цел.показ. (Автосохрдо 2015г.).xls].цел.показ. (Автосохрдо 2015г.).xls]ТЭР ЭЭ'!J17</f>
        <v>3882.9271825624164</v>
      </c>
      <c r="K60" s="44">
        <f>'[1].цел.показ. (Автосохрдо 2015г.).xls].цел.показ. (Автосохрдо 2015г.).xls]ТЭР ЭЭ'!K17</f>
        <v>10539.372025932127</v>
      </c>
    </row>
    <row r="61" spans="1:11" ht="12.75">
      <c r="A61" s="75"/>
      <c r="B61" s="39">
        <f>'[1].цел.показ. (Автосохрдо 2015г.).xls].цел.показ. (Автосохрдо 2015г.).xls]ТЭР ЭЭ'!B18</f>
        <v>114269</v>
      </c>
      <c r="C61" s="39"/>
      <c r="D61" s="39"/>
      <c r="E61" s="39"/>
      <c r="F61" s="39"/>
      <c r="G61" s="39"/>
      <c r="H61" s="39"/>
      <c r="I61" s="39">
        <f>'[1].цел.показ. (Автосохрдо 2015г.).xls].цел.показ. (Автосохрдо 2015г.).xls]ТЭР ЭЭ'!I18</f>
        <v>3328.2233553597034</v>
      </c>
      <c r="J61" s="39">
        <f>'[1].цел.показ. (Автосохрдо 2015г.).xls].цел.показ. (Автосохрдо 2015г.).xls]ТЭР ЭЭ'!J18</f>
        <v>3882.9271825624164</v>
      </c>
      <c r="K61" s="44">
        <f>'[1].цел.показ. (Автосохрдо 2015г.).xls].цел.показ. (Автосохрдо 2015г.).xls]ТЭР ЭЭ'!K18</f>
        <v>7211.15053792212</v>
      </c>
    </row>
    <row r="62" spans="1:11" ht="12.75">
      <c r="A62" s="75"/>
      <c r="B62" s="39">
        <f>'[1].цел.показ. (Автосохрдо 2015г.).xls].цел.показ. (Автосохрдо 2015г.).xls]ТЭР ЭЭ'!B19</f>
        <v>114269</v>
      </c>
      <c r="C62" s="39"/>
      <c r="D62" s="39"/>
      <c r="E62" s="39"/>
      <c r="F62" s="39"/>
      <c r="G62" s="39"/>
      <c r="H62" s="39"/>
      <c r="I62" s="39"/>
      <c r="J62" s="39">
        <f>'[1].цел.показ. (Автосохрдо 2015г.).xls].цел.показ. (Автосохрдо 2015г.).xls]ТЭР ЭЭ'!J19</f>
        <v>3882.9271825624164</v>
      </c>
      <c r="K62" s="44">
        <f>'[1].цел.показ. (Автосохрдо 2015г.).xls].цел.показ. (Автосохрдо 2015г.).xls]ТЭР ЭЭ'!K19</f>
        <v>3882.9271825624164</v>
      </c>
    </row>
    <row r="63" spans="1:11" ht="51">
      <c r="A63" s="39" t="s">
        <v>391</v>
      </c>
      <c r="B63" s="39">
        <f>'[1].цел.показ. (Автосохрдо 2015г.).xls].цел.показ. (Автосохрдо 2015г.).xls]ТЭР ЭЭ'!B20</f>
        <v>685614</v>
      </c>
      <c r="C63" s="39"/>
      <c r="D63" s="45"/>
      <c r="E63" s="81" t="s">
        <v>392</v>
      </c>
      <c r="F63" s="82"/>
      <c r="G63" s="82"/>
      <c r="H63" s="82"/>
      <c r="I63" s="82"/>
      <c r="J63" s="82"/>
      <c r="K63" s="44">
        <f>'[1].цел.показ. (Автосохрдо 2015г.).xls].цел.показ. (Автосохрдо 2015г.).xls]ТЭР ЭЭ'!K20</f>
        <v>73284.204823213</v>
      </c>
    </row>
    <row r="64" spans="1:11" ht="12.75">
      <c r="A64" s="39" t="s">
        <v>393</v>
      </c>
      <c r="B64" s="39">
        <f aca="true" t="shared" si="2" ref="B64:J64">B55/B56*100</f>
        <v>10.768449885795798</v>
      </c>
      <c r="C64" s="39">
        <f t="shared" si="2"/>
        <v>10.200152317710785</v>
      </c>
      <c r="D64" s="39">
        <f t="shared" si="2"/>
        <v>10.19977204251672</v>
      </c>
      <c r="E64" s="39">
        <f t="shared" si="2"/>
        <v>10.785864952739438</v>
      </c>
      <c r="F64" s="39">
        <f t="shared" si="2"/>
        <v>10.767927759481076</v>
      </c>
      <c r="G64" s="39">
        <f t="shared" si="2"/>
        <v>10.768465549878185</v>
      </c>
      <c r="H64" s="39">
        <f t="shared" si="2"/>
        <v>10.76844941587359</v>
      </c>
      <c r="I64" s="39">
        <f t="shared" si="2"/>
        <v>10.768449899893465</v>
      </c>
      <c r="J64" s="39">
        <f t="shared" si="2"/>
        <v>10.768449885299901</v>
      </c>
      <c r="K64" s="44"/>
    </row>
    <row r="65" spans="1:11" ht="12.75">
      <c r="A65" s="44" t="s">
        <v>394</v>
      </c>
      <c r="B65" s="44"/>
      <c r="C65" s="44"/>
      <c r="D65" s="44"/>
      <c r="E65" s="44"/>
      <c r="F65" s="44"/>
      <c r="G65" s="44"/>
      <c r="H65" s="44"/>
      <c r="I65" s="44"/>
      <c r="J65" s="44"/>
      <c r="K65" s="44"/>
    </row>
    <row r="66" spans="1:11" ht="25.5">
      <c r="A66" s="39" t="s">
        <v>395</v>
      </c>
      <c r="B66" s="39">
        <f>'[2]ТЭР ЭЭ'!B29</f>
        <v>129290.352</v>
      </c>
      <c r="C66" s="39">
        <f>'[2]ТЭР ЭЭ'!C29</f>
        <v>156152.208</v>
      </c>
      <c r="D66" s="39">
        <f>'[2]ТЭР ЭЭ'!D29</f>
        <v>196562.09</v>
      </c>
      <c r="E66" s="39">
        <f>'[2]ТЭР ЭЭ'!E29</f>
        <v>123393.4893</v>
      </c>
      <c r="F66" s="39">
        <f>'[2]ТЭР ЭЭ'!F29</f>
        <v>125588.547321</v>
      </c>
      <c r="G66" s="39">
        <f>'[2]ТЭР ЭЭ'!G29</f>
        <v>125522.69558037</v>
      </c>
      <c r="H66" s="39">
        <f>'[2]ТЭР ЭЭ'!H29</f>
        <v>125524.6711325889</v>
      </c>
      <c r="I66" s="39">
        <f>'[2]ТЭР ЭЭ'!I29</f>
        <v>125524.61186602233</v>
      </c>
      <c r="J66" s="39">
        <f>'[2]ТЭР ЭЭ'!J29</f>
        <v>125524.61364401932</v>
      </c>
      <c r="K66" s="44"/>
    </row>
    <row r="67" spans="1:11" ht="25.5">
      <c r="A67" s="39" t="s">
        <v>396</v>
      </c>
      <c r="B67" s="39">
        <f>'[2]ТЭР ЭЭ'!B30</f>
        <v>1680.1732377110152</v>
      </c>
      <c r="C67" s="39">
        <f>'[2]ТЭР ЭЭ'!C30</f>
        <v>1809.1969365314349</v>
      </c>
      <c r="D67" s="39">
        <f>'[2]ТЭР ЭЭ'!D30</f>
        <v>2277.210897993444</v>
      </c>
      <c r="E67" s="39">
        <f>'[2]ТЭР ЭЭ'!E30</f>
        <v>1611.856910771212</v>
      </c>
      <c r="F67" s="39">
        <f>'[2]ТЭР ЭЭ'!F30</f>
        <v>1631.8175303878788</v>
      </c>
      <c r="G67" s="39">
        <f>'[2]ТЭР ЭЭ'!G30</f>
        <v>1631.2187117993788</v>
      </c>
      <c r="H67" s="39">
        <f>'[2]ТЭР ЭЭ'!H30</f>
        <v>1631.2366763570337</v>
      </c>
      <c r="I67" s="39">
        <f>'[2]ТЭР ЭЭ'!I30</f>
        <v>1631.2361374203042</v>
      </c>
      <c r="J67" s="39">
        <f>'[2]ТЭР ЭЭ'!J30</f>
        <v>1631.236153588406</v>
      </c>
      <c r="K67" s="44"/>
    </row>
    <row r="68" spans="1:11" ht="38.25">
      <c r="A68" s="39" t="s">
        <v>397</v>
      </c>
      <c r="B68" s="39">
        <f>'[2]ТЭР ЭЭ'!B31</f>
        <v>130970.52523771102</v>
      </c>
      <c r="C68" s="39">
        <f>'[2]ТЭР ЭЭ'!C31</f>
        <v>157961.40493653144</v>
      </c>
      <c r="D68" s="39">
        <f>'[2]ТЭР ЭЭ'!D31</f>
        <v>198839.30089799344</v>
      </c>
      <c r="E68" s="39">
        <f>'[2]ТЭР ЭЭ'!E31</f>
        <v>125005.34621077121</v>
      </c>
      <c r="F68" s="39">
        <f>'[2]ТЭР ЭЭ'!F31</f>
        <v>127220.36485138789</v>
      </c>
      <c r="G68" s="39">
        <f>'[2]ТЭР ЭЭ'!G31</f>
        <v>127153.91429216937</v>
      </c>
      <c r="H68" s="39">
        <f>'[2]ТЭР ЭЭ'!H31</f>
        <v>127155.90780894594</v>
      </c>
      <c r="I68" s="39">
        <f>'[2]ТЭР ЭЭ'!I31</f>
        <v>127155.84800344263</v>
      </c>
      <c r="J68" s="39">
        <f>'[2]ТЭР ЭЭ'!J31</f>
        <v>127155.84979760773</v>
      </c>
      <c r="K68" s="44">
        <f aca="true" t="shared" si="3" ref="K68:K79">SUM(E68:J68)</f>
        <v>760847.2309643248</v>
      </c>
    </row>
    <row r="69" spans="1:11" ht="12.75">
      <c r="A69" s="74" t="s">
        <v>371</v>
      </c>
      <c r="B69" s="39">
        <f>'[2]ТЭР ЭЭ'!B32</f>
        <v>130970.52523771102</v>
      </c>
      <c r="C69" s="39"/>
      <c r="D69" s="39"/>
      <c r="E69" s="39">
        <f>'[2]ТЭР ЭЭ'!E32</f>
        <v>73833.95468722223</v>
      </c>
      <c r="F69" s="39">
        <f>'[2]ТЭР ЭЭ'!F32</f>
        <v>3750.1603863231285</v>
      </c>
      <c r="G69" s="39">
        <f>'[2]ТЭР ЭЭ'!G32</f>
        <v>3816.6109455416445</v>
      </c>
      <c r="H69" s="39">
        <f>'[2]ТЭР ЭЭ'!H32</f>
        <v>3814.6174287650792</v>
      </c>
      <c r="I69" s="39">
        <f>'[2]ТЭР ЭЭ'!I32</f>
        <v>3814.6772342683835</v>
      </c>
      <c r="J69" s="39">
        <f>'[2]ТЭР ЭЭ'!J32</f>
        <v>3814.6754401032813</v>
      </c>
      <c r="K69" s="44">
        <f t="shared" si="3"/>
        <v>92844.69612222374</v>
      </c>
    </row>
    <row r="70" spans="1:11" ht="12.75">
      <c r="A70" s="75"/>
      <c r="B70" s="39">
        <f>'[2]ТЭР ЭЭ'!B33</f>
        <v>130970.52523771102</v>
      </c>
      <c r="C70" s="39"/>
      <c r="D70" s="39"/>
      <c r="E70" s="39"/>
      <c r="F70" s="39">
        <f>'[2]ТЭР ЭЭ'!F33</f>
        <v>3750.1603863231285</v>
      </c>
      <c r="G70" s="39">
        <f>'[2]ТЭР ЭЭ'!G33</f>
        <v>3816.6109455416445</v>
      </c>
      <c r="H70" s="39">
        <f>'[2]ТЭР ЭЭ'!H33</f>
        <v>3814.6174287650792</v>
      </c>
      <c r="I70" s="39">
        <f>'[2]ТЭР ЭЭ'!I33</f>
        <v>3814.6772342683835</v>
      </c>
      <c r="J70" s="39">
        <f>'[2]ТЭР ЭЭ'!J33</f>
        <v>3814.6754401032813</v>
      </c>
      <c r="K70" s="44">
        <f t="shared" si="3"/>
        <v>19010.741435001517</v>
      </c>
    </row>
    <row r="71" spans="1:11" ht="12.75">
      <c r="A71" s="75"/>
      <c r="B71" s="39">
        <f>'[2]ТЭР ЭЭ'!B34</f>
        <v>130970.52523771102</v>
      </c>
      <c r="C71" s="39"/>
      <c r="D71" s="39"/>
      <c r="E71" s="39"/>
      <c r="F71" s="39"/>
      <c r="G71" s="39">
        <f>'[2]ТЭР ЭЭ'!G34</f>
        <v>3816.6109455416445</v>
      </c>
      <c r="H71" s="39">
        <f>'[2]ТЭР ЭЭ'!H34</f>
        <v>3814.6174287650792</v>
      </c>
      <c r="I71" s="39">
        <f>'[2]ТЭР ЭЭ'!I34</f>
        <v>3814.6772342683835</v>
      </c>
      <c r="J71" s="39">
        <f>'[2]ТЭР ЭЭ'!J34</f>
        <v>3814.6754401032813</v>
      </c>
      <c r="K71" s="44">
        <f t="shared" si="3"/>
        <v>15260.581048678388</v>
      </c>
    </row>
    <row r="72" spans="1:11" ht="12.75">
      <c r="A72" s="75"/>
      <c r="B72" s="39">
        <f>'[2]ТЭР ЭЭ'!B35</f>
        <v>130970.52523771102</v>
      </c>
      <c r="C72" s="39"/>
      <c r="D72" s="39"/>
      <c r="E72" s="39"/>
      <c r="F72" s="39"/>
      <c r="G72" s="39"/>
      <c r="H72" s="39">
        <f>'[2]ТЭР ЭЭ'!H35</f>
        <v>3814.6174287650792</v>
      </c>
      <c r="I72" s="39">
        <f>'[2]ТЭР ЭЭ'!I35</f>
        <v>3814.6772342683835</v>
      </c>
      <c r="J72" s="39">
        <f>'[2]ТЭР ЭЭ'!J35</f>
        <v>3814.6754401032813</v>
      </c>
      <c r="K72" s="44">
        <f t="shared" si="3"/>
        <v>11443.970103136744</v>
      </c>
    </row>
    <row r="73" spans="1:11" ht="12.75">
      <c r="A73" s="75"/>
      <c r="B73" s="39">
        <f>'[2]ТЭР ЭЭ'!B36</f>
        <v>130970.52523771102</v>
      </c>
      <c r="C73" s="39"/>
      <c r="D73" s="39"/>
      <c r="E73" s="39"/>
      <c r="F73" s="39"/>
      <c r="G73" s="39"/>
      <c r="H73" s="39"/>
      <c r="I73" s="39">
        <f>'[2]ТЭР ЭЭ'!I36</f>
        <v>3814.6772342683835</v>
      </c>
      <c r="J73" s="39">
        <f>'[2]ТЭР ЭЭ'!J36</f>
        <v>3814.6754401032813</v>
      </c>
      <c r="K73" s="44">
        <f t="shared" si="3"/>
        <v>7629.352674371665</v>
      </c>
    </row>
    <row r="74" spans="1:11" ht="12.75">
      <c r="A74" s="75"/>
      <c r="B74" s="39">
        <f>'[2]ТЭР ЭЭ'!B37</f>
        <v>130970.52523771102</v>
      </c>
      <c r="C74" s="39"/>
      <c r="D74" s="39"/>
      <c r="E74" s="39"/>
      <c r="F74" s="39"/>
      <c r="G74" s="39"/>
      <c r="H74" s="39"/>
      <c r="I74" s="39"/>
      <c r="J74" s="39">
        <f>'[2]ТЭР ЭЭ'!J37</f>
        <v>3814.6754401032813</v>
      </c>
      <c r="K74" s="44">
        <f t="shared" si="3"/>
        <v>3814.6754401032813</v>
      </c>
    </row>
    <row r="75" spans="1:11" ht="12.75">
      <c r="A75" s="75"/>
      <c r="B75" s="39">
        <f>'[2]ТЭР ЭЭ'!B38</f>
        <v>130970.52523771102</v>
      </c>
      <c r="C75" s="39"/>
      <c r="D75" s="39"/>
      <c r="E75" s="39"/>
      <c r="F75" s="39"/>
      <c r="G75" s="39"/>
      <c r="H75" s="39"/>
      <c r="I75" s="39"/>
      <c r="J75" s="39"/>
      <c r="K75" s="44">
        <f t="shared" si="3"/>
        <v>0</v>
      </c>
    </row>
    <row r="76" spans="1:11" ht="12.75">
      <c r="A76" s="75"/>
      <c r="B76" s="39">
        <f>'[2]ТЭР ЭЭ'!B39</f>
        <v>130970.52523771102</v>
      </c>
      <c r="C76" s="39"/>
      <c r="D76" s="39"/>
      <c r="E76" s="39"/>
      <c r="F76" s="39"/>
      <c r="G76" s="39"/>
      <c r="H76" s="39"/>
      <c r="I76" s="39"/>
      <c r="J76" s="39"/>
      <c r="K76" s="44">
        <f t="shared" si="3"/>
        <v>0</v>
      </c>
    </row>
    <row r="77" spans="1:11" ht="12.75">
      <c r="A77" s="75"/>
      <c r="B77" s="39">
        <f>'[2]ТЭР ЭЭ'!B40</f>
        <v>130970.52523771102</v>
      </c>
      <c r="C77" s="39"/>
      <c r="D77" s="39"/>
      <c r="E77" s="39"/>
      <c r="F77" s="39"/>
      <c r="G77" s="39"/>
      <c r="H77" s="39"/>
      <c r="I77" s="39"/>
      <c r="J77" s="39"/>
      <c r="K77" s="44">
        <f t="shared" si="3"/>
        <v>0</v>
      </c>
    </row>
    <row r="78" spans="1:11" ht="12.75">
      <c r="A78" s="75"/>
      <c r="B78" s="39">
        <f>'[2]ТЭР ЭЭ'!B41</f>
        <v>130970.52523771102</v>
      </c>
      <c r="C78" s="39"/>
      <c r="D78" s="39"/>
      <c r="E78" s="39"/>
      <c r="F78" s="39"/>
      <c r="G78" s="39"/>
      <c r="H78" s="39"/>
      <c r="I78" s="39"/>
      <c r="J78" s="39"/>
      <c r="K78" s="44">
        <f t="shared" si="3"/>
        <v>0</v>
      </c>
    </row>
    <row r="79" spans="1:11" ht="12.75">
      <c r="A79" s="84"/>
      <c r="B79" s="39">
        <f>'[2]ТЭР ЭЭ'!B42</f>
        <v>130970.52523771102</v>
      </c>
      <c r="C79" s="39"/>
      <c r="D79" s="39"/>
      <c r="E79" s="39"/>
      <c r="F79" s="39"/>
      <c r="G79" s="39"/>
      <c r="H79" s="39"/>
      <c r="I79" s="39"/>
      <c r="J79" s="39"/>
      <c r="K79" s="44">
        <f t="shared" si="3"/>
        <v>0</v>
      </c>
    </row>
    <row r="80" spans="1:11" ht="51">
      <c r="A80" s="39" t="s">
        <v>398</v>
      </c>
      <c r="B80" s="45">
        <f>'[2]ТЭР ЭЭ'!B43</f>
        <v>1440675.777614821</v>
      </c>
      <c r="C80" s="39"/>
      <c r="D80" s="45">
        <f>'[2]ТЭР ЭЭ'!D43</f>
        <v>0</v>
      </c>
      <c r="E80" s="81" t="s">
        <v>399</v>
      </c>
      <c r="F80" s="82"/>
      <c r="G80" s="82"/>
      <c r="H80" s="82"/>
      <c r="I80" s="82"/>
      <c r="J80" s="82"/>
      <c r="K80" s="45">
        <f>'[2]ТЭР ЭЭ'!P43</f>
        <v>320557.2623051647</v>
      </c>
    </row>
    <row r="81" spans="1:11" ht="12.75">
      <c r="A81" s="81" t="s">
        <v>400</v>
      </c>
      <c r="B81" s="82"/>
      <c r="C81" s="82"/>
      <c r="D81" s="82"/>
      <c r="E81" s="82"/>
      <c r="F81" s="82"/>
      <c r="G81" s="82"/>
      <c r="H81" s="82"/>
      <c r="I81" s="82"/>
      <c r="J81" s="82"/>
      <c r="K81" s="83"/>
    </row>
    <row r="82" spans="1:11" ht="14.25">
      <c r="A82" s="45" t="s">
        <v>401</v>
      </c>
      <c r="B82" s="39">
        <f>'[1].цел.показ. (Автосохрдо 2015г.).xls].цел.показ. (Автосохрдо 2015г.).xls]ТЭР ТЭ'!B10</f>
        <v>36186</v>
      </c>
      <c r="C82" s="39">
        <f>'[1].цел.показ. (Автосохрдо 2015г.).xls].цел.показ. (Автосохрдо 2015г.).xls]ТЭР ТЭ'!C10</f>
        <v>41256</v>
      </c>
      <c r="D82" s="39">
        <f>'[1].цел.показ. (Автосохрдо 2015г.).xls].цел.показ. (Автосохрдо 2015г.).xls]ТЭР ТЭ'!D10</f>
        <v>31636</v>
      </c>
      <c r="E82" s="39">
        <f>'[1].цел.показ. (Автосохрдо 2015г.).xls].цел.показ. (Автосохрдо 2015г.).xls]ТЭР ТЭ'!E10</f>
        <v>35236.92</v>
      </c>
      <c r="F82" s="39">
        <f>'[1].цел.показ. (Автосохрдо 2015г.).xls].цел.показ. (Автосохрдо 2015г.).xls]ТЭР ТЭ'!F10</f>
        <v>35128.8924</v>
      </c>
      <c r="G82" s="39">
        <f>'[1].цел.показ. (Автосохрдо 2015г.).xls].цел.показ. (Автосохрдо 2015г.).xls]ТЭР ТЭ'!G10</f>
        <v>35132.133228</v>
      </c>
      <c r="H82" s="39">
        <f>'[1].цел.показ. (Автосохрдо 2015г.).xls].цел.показ. (Автосохрдо 2015г.).xls]ТЭР ТЭ'!H10</f>
        <v>35132.03600316</v>
      </c>
      <c r="I82" s="39">
        <f>'[1].цел.показ. (Автосохрдо 2015г.).xls].цел.показ. (Автосохрдо 2015г.).xls]ТЭР ТЭ'!I10</f>
        <v>35132.0389199052</v>
      </c>
      <c r="J82" s="39">
        <f>'[1].цел.показ. (Автосохрдо 2015г.).xls].цел.показ. (Автосохрдо 2015г.).xls]ТЭР ТЭ'!J10</f>
        <v>34956.37863780332</v>
      </c>
      <c r="K82" s="44"/>
    </row>
    <row r="83" spans="1:11" ht="12.75">
      <c r="A83" s="45" t="s">
        <v>402</v>
      </c>
      <c r="B83" s="39">
        <f>'[1].цел.показ. (Автосохрдо 2015г.).xls].цел.показ. (Автосохрдо 2015г.).xls]ТЭР ТЭ'!B11</f>
        <v>4154.1528</v>
      </c>
      <c r="C83" s="39">
        <f>'[1].цел.показ. (Автосохрдо 2015г.).xls].цел.показ. (Автосохрдо 2015г.).xls]ТЭР ТЭ'!C11</f>
        <v>2285.5824</v>
      </c>
      <c r="D83" s="39">
        <f>'[1].цел.показ. (Автосохрдо 2015г.).xls].цел.показ. (Автосохрдо 2015г.).xls]ТЭР ТЭ'!D11</f>
        <v>3521.0868000000005</v>
      </c>
      <c r="E83" s="39">
        <f>'[1].цел.показ. (Автосохрдо 2015г.).xls].цел.показ. (Автосохрдо 2015г.).xls]ТЭР ТЭ'!E11</f>
        <v>4048.520196</v>
      </c>
      <c r="F83" s="39">
        <f>'[1].цел.показ. (Автосохрдо 2015г.).xls].цел.показ. (Автосохрдо 2015г.).xls]ТЭР ТЭ'!F11</f>
        <v>4032.69719412</v>
      </c>
      <c r="G83" s="39">
        <f>'[1].цел.показ. (Автосохрдо 2015г.).xls].цел.показ. (Автосохрдо 2015г.).xls]ТЭР ТЭ'!G11</f>
        <v>4033.1718841764</v>
      </c>
      <c r="H83" s="39">
        <f>'[1].цел.показ. (Автосохрдо 2015г.).xls].цел.показ. (Автосохрдо 2015г.).xls]ТЭР ТЭ'!H11</f>
        <v>4033.157643474708</v>
      </c>
      <c r="I83" s="39">
        <f>'[1].цел.показ. (Автосохрдо 2015г.).xls].цел.показ. (Автосохрдо 2015г.).xls]ТЭР ТЭ'!I11</f>
        <v>4033.1580706957584</v>
      </c>
      <c r="J83" s="39">
        <f>'[1].цел.показ. (Автосохрдо 2015г.).xls].цел.показ. (Автосохрдо 2015г.).xls]ТЭР ТЭ'!J11</f>
        <v>4012.9922675256485</v>
      </c>
      <c r="K83" s="44"/>
    </row>
    <row r="84" spans="1:11" ht="12.75">
      <c r="A84" s="45" t="s">
        <v>403</v>
      </c>
      <c r="B84" s="39">
        <f>'[1].цел.показ. (Автосохрдо 2015г.).xls].цел.показ. (Автосохрдо 2015г.).xls]ТЭР ТЭ'!B12</f>
        <v>40340.152799999996</v>
      </c>
      <c r="C84" s="39">
        <f>'[1].цел.показ. (Автосохрдо 2015г.).xls].цел.показ. (Автосохрдо 2015г.).xls]ТЭР ТЭ'!C12</f>
        <v>43541.5824</v>
      </c>
      <c r="D84" s="39">
        <f>'[1].цел.показ. (Автосохрдо 2015г.).xls].цел.показ. (Автосохрдо 2015г.).xls]ТЭР ТЭ'!D12</f>
        <v>35157.0868</v>
      </c>
      <c r="E84" s="39">
        <f>'[1].цел.показ. (Автосохрдо 2015г.).xls].цел.показ. (Автосохрдо 2015г.).xls]ТЭР ТЭ'!E12</f>
        <v>39285.440195999996</v>
      </c>
      <c r="F84" s="39">
        <f>'[1].цел.показ. (Автосохрдо 2015г.).xls].цел.показ. (Автосохрдо 2015г.).xls]ТЭР ТЭ'!F12</f>
        <v>39161.58959412</v>
      </c>
      <c r="G84" s="39">
        <f>'[1].цел.показ. (Автосохрдо 2015г.).xls].цел.показ. (Автосохрдо 2015г.).xls]ТЭР ТЭ'!G12</f>
        <v>39165.3051121764</v>
      </c>
      <c r="H84" s="39">
        <f>'[1].цел.показ. (Автосохрдо 2015г.).xls].цел.показ. (Автосохрдо 2015г.).xls]ТЭР ТЭ'!H12</f>
        <v>39165.19364663471</v>
      </c>
      <c r="I84" s="39">
        <f>'[1].цел.показ. (Автосохрдо 2015г.).xls].цел.показ. (Автосохрдо 2015г.).xls]ТЭР ТЭ'!I12</f>
        <v>39165.19699060096</v>
      </c>
      <c r="J84" s="39">
        <f>'[1].цел.показ. (Автосохрдо 2015г.).xls].цел.показ. (Автосохрдо 2015г.).xls]ТЭР ТЭ'!J12</f>
        <v>38969.370905328964</v>
      </c>
      <c r="K84" s="44"/>
    </row>
    <row r="85" spans="1:11" ht="12.75">
      <c r="A85" s="74" t="s">
        <v>366</v>
      </c>
      <c r="B85" s="39">
        <f>'[1].цел.показ. (Автосохрдо 2015г.).xls].цел.показ. (Автосохрдо 2015г.).xls]ТЭР ТЭ'!B13</f>
        <v>40340.152799999996</v>
      </c>
      <c r="C85" s="39"/>
      <c r="D85" s="39"/>
      <c r="E85" s="39">
        <f>'[1].цел.показ. (Автосохрдо 2015г.).xls].цел.показ. (Автосохрдо 2015г.).xls]ТЭР ТЭ'!E13</f>
        <v>1054.7126040000003</v>
      </c>
      <c r="F85" s="39">
        <f>'[1].цел.показ. (Автосохрдо 2015г.).xls].цел.показ. (Автосохрдо 2015г.).xls]ТЭР ТЭ'!F13</f>
        <v>1178.5632058799965</v>
      </c>
      <c r="G85" s="39">
        <f>'[1].цел.показ. (Автосохрдо 2015г.).xls].цел.показ. (Автосохрдо 2015г.).xls]ТЭР ТЭ'!G13</f>
        <v>1174.847687823596</v>
      </c>
      <c r="H85" s="39">
        <f>'[1].цел.показ. (Автосохрдо 2015г.).xls].цел.показ. (Автосохрдо 2015г.).xls]ТЭР ТЭ'!H13</f>
        <v>1174.9591533652856</v>
      </c>
      <c r="I85" s="39">
        <f>'[1].цел.показ. (Автосохрдо 2015г.).xls].цел.показ. (Автосохрдо 2015г.).xls]ТЭР ТЭ'!I13</f>
        <v>1174.9558093990345</v>
      </c>
      <c r="J85" s="39">
        <f>'[1].цел.показ. (Автосохрдо 2015г.).xls].цел.показ. (Автосохрдо 2015г.).xls]ТЭР ТЭ'!J13</f>
        <v>1370.7818946710322</v>
      </c>
      <c r="K85" s="44">
        <f>'[1].цел.показ. (Автосохрдо 2015г.).xls].цел.показ. (Автосохрдо 2015г.).xls]ТЭР ТЭ'!K13</f>
        <v>7128.820355138945</v>
      </c>
    </row>
    <row r="86" spans="1:11" ht="12.75">
      <c r="A86" s="75"/>
      <c r="B86" s="39">
        <f>'[1].цел.показ. (Автосохрдо 2015г.).xls].цел.показ. (Автосохрдо 2015г.).xls]ТЭР ТЭ'!B14</f>
        <v>40340.152799999996</v>
      </c>
      <c r="C86" s="39"/>
      <c r="D86" s="39"/>
      <c r="E86" s="39"/>
      <c r="F86" s="39">
        <f>'[1].цел.показ. (Автосохрдо 2015г.).xls].цел.показ. (Автосохрдо 2015г.).xls]ТЭР ТЭ'!F14</f>
        <v>1178.5632058799965</v>
      </c>
      <c r="G86" s="39">
        <f>'[1].цел.показ. (Автосохрдо 2015г.).xls].цел.показ. (Автосохрдо 2015г.).xls]ТЭР ТЭ'!G14</f>
        <v>1174.847687823596</v>
      </c>
      <c r="H86" s="39">
        <f>'[1].цел.показ. (Автосохрдо 2015г.).xls].цел.показ. (Автосохрдо 2015г.).xls]ТЭР ТЭ'!H14</f>
        <v>1174.9591533652856</v>
      </c>
      <c r="I86" s="39">
        <f>'[1].цел.показ. (Автосохрдо 2015г.).xls].цел.показ. (Автосохрдо 2015г.).xls]ТЭР ТЭ'!I14</f>
        <v>1174.9558093990345</v>
      </c>
      <c r="J86" s="39">
        <f>'[1].цел.показ. (Автосохрдо 2015г.).xls].цел.показ. (Автосохрдо 2015г.).xls]ТЭР ТЭ'!J14</f>
        <v>1370.7818946710322</v>
      </c>
      <c r="K86" s="44">
        <f>'[1].цел.показ. (Автосохрдо 2015г.).xls].цел.показ. (Автосохрдо 2015г.).xls]ТЭР ТЭ'!K14</f>
        <v>6074.107751138945</v>
      </c>
    </row>
    <row r="87" spans="1:11" ht="12.75">
      <c r="A87" s="75"/>
      <c r="B87" s="39">
        <f>'[1].цел.показ. (Автосохрдо 2015г.).xls].цел.показ. (Автосохрдо 2015г.).xls]ТЭР ТЭ'!B15</f>
        <v>40340.152799999996</v>
      </c>
      <c r="C87" s="39"/>
      <c r="D87" s="39"/>
      <c r="E87" s="39"/>
      <c r="F87" s="39"/>
      <c r="G87" s="39">
        <f>'[1].цел.показ. (Автосохрдо 2015г.).xls].цел.показ. (Автосохрдо 2015г.).xls]ТЭР ТЭ'!G15</f>
        <v>1174.847687823596</v>
      </c>
      <c r="H87" s="39">
        <f>'[1].цел.показ. (Автосохрдо 2015г.).xls].цел.показ. (Автосохрдо 2015г.).xls]ТЭР ТЭ'!H15</f>
        <v>1174.9591533652856</v>
      </c>
      <c r="I87" s="39">
        <f>'[1].цел.показ. (Автосохрдо 2015г.).xls].цел.показ. (Автосохрдо 2015г.).xls]ТЭР ТЭ'!I15</f>
        <v>1174.9558093990345</v>
      </c>
      <c r="J87" s="39">
        <f>'[1].цел.показ. (Автосохрдо 2015г.).xls].цел.показ. (Автосохрдо 2015г.).xls]ТЭР ТЭ'!J15</f>
        <v>1370.7818946710322</v>
      </c>
      <c r="K87" s="44">
        <f>'[1].цел.показ. (Автосохрдо 2015г.).xls].цел.показ. (Автосохрдо 2015г.).xls]ТЭР ТЭ'!K15</f>
        <v>4895.544545258948</v>
      </c>
    </row>
    <row r="88" spans="1:11" ht="12.75">
      <c r="A88" s="75"/>
      <c r="B88" s="39">
        <f>'[1].цел.показ. (Автосохрдо 2015г.).xls].цел.показ. (Автосохрдо 2015г.).xls]ТЭР ТЭ'!B16</f>
        <v>40340.152799999996</v>
      </c>
      <c r="C88" s="39"/>
      <c r="D88" s="39"/>
      <c r="E88" s="39"/>
      <c r="F88" s="39"/>
      <c r="G88" s="39"/>
      <c r="H88" s="39">
        <f>'[1].цел.показ. (Автосохрдо 2015г.).xls].цел.показ. (Автосохрдо 2015г.).xls]ТЭР ТЭ'!H16</f>
        <v>1174.9591533652856</v>
      </c>
      <c r="I88" s="39">
        <f>'[1].цел.показ. (Автосохрдо 2015г.).xls].цел.показ. (Автосохрдо 2015г.).xls]ТЭР ТЭ'!I16</f>
        <v>1174.9558093990345</v>
      </c>
      <c r="J88" s="39">
        <f>'[1].цел.показ. (Автосохрдо 2015г.).xls].цел.показ. (Автосохрдо 2015г.).xls]ТЭР ТЭ'!J16</f>
        <v>1370.7818946710322</v>
      </c>
      <c r="K88" s="44">
        <f>'[1].цел.показ. (Автосохрдо 2015г.).xls].цел.показ. (Автосохрдо 2015г.).xls]ТЭР ТЭ'!K16</f>
        <v>3720.6968574353523</v>
      </c>
    </row>
    <row r="89" spans="1:11" ht="12.75">
      <c r="A89" s="75"/>
      <c r="B89" s="39">
        <f>'[1].цел.показ. (Автосохрдо 2015г.).xls].цел.показ. (Автосохрдо 2015г.).xls]ТЭР ТЭ'!B17</f>
        <v>40340.152799999996</v>
      </c>
      <c r="C89" s="39"/>
      <c r="D89" s="39"/>
      <c r="E89" s="39"/>
      <c r="F89" s="39"/>
      <c r="G89" s="39"/>
      <c r="H89" s="39"/>
      <c r="I89" s="39">
        <f>'[1].цел.показ. (Автосохрдо 2015г.).xls].цел.показ. (Автосохрдо 2015г.).xls]ТЭР ТЭ'!I17</f>
        <v>1174.9558093990345</v>
      </c>
      <c r="J89" s="39">
        <f>'[1].цел.показ. (Автосохрдо 2015г.).xls].цел.показ. (Автосохрдо 2015г.).xls]ТЭР ТЭ'!J17</f>
        <v>1370.7818946710322</v>
      </c>
      <c r="K89" s="44">
        <f>'[1].цел.показ. (Автосохрдо 2015г.).xls].цел.показ. (Автосохрдо 2015г.).xls]ТЭР ТЭ'!K17</f>
        <v>2545.7377040700667</v>
      </c>
    </row>
    <row r="90" spans="1:11" ht="12.75">
      <c r="A90" s="75"/>
      <c r="B90" s="39">
        <f>'[1].цел.показ. (Автосохрдо 2015г.).xls].цел.показ. (Автосохрдо 2015г.).xls]ТЭР ТЭ'!B18</f>
        <v>40340.152799999996</v>
      </c>
      <c r="C90" s="39"/>
      <c r="D90" s="39"/>
      <c r="E90" s="39"/>
      <c r="F90" s="39"/>
      <c r="G90" s="39"/>
      <c r="H90" s="39"/>
      <c r="I90" s="39"/>
      <c r="J90" s="39">
        <f>'[1].цел.показ. (Автосохрдо 2015г.).xls].цел.показ. (Автосохрдо 2015г.).xls]ТЭР ТЭ'!J18</f>
        <v>1370.7818946710322</v>
      </c>
      <c r="K90" s="44">
        <f>'[1].цел.показ. (Автосохрдо 2015г.).xls].цел.показ. (Автосохрдо 2015г.).xls]ТЭР ТЭ'!K18</f>
        <v>1370.7818946710322</v>
      </c>
    </row>
    <row r="91" spans="1:11" ht="51">
      <c r="A91" s="46" t="s">
        <v>404</v>
      </c>
      <c r="B91" s="39">
        <f>'[1].цел.показ. (Автосохрдо 2015г.).xls].цел.показ. (Автосохрдо 2015г.).xls]ТЭР ТЭ'!B19</f>
        <v>242040.91679999995</v>
      </c>
      <c r="C91" s="39"/>
      <c r="D91" s="45">
        <v>0</v>
      </c>
      <c r="E91" s="81" t="s">
        <v>405</v>
      </c>
      <c r="F91" s="82"/>
      <c r="G91" s="82"/>
      <c r="H91" s="82"/>
      <c r="I91" s="82"/>
      <c r="J91" s="82"/>
      <c r="K91" s="44">
        <f>'[1].цел.показ. (Автосохрдо 2015г.).xls].цел.показ. (Автосохрдо 2015г.).xls]ТЭР ТЭ'!K19</f>
        <v>25735.68910771329</v>
      </c>
    </row>
    <row r="92" spans="1:11" ht="12.75">
      <c r="A92" s="46" t="s">
        <v>406</v>
      </c>
      <c r="B92" s="39">
        <f aca="true" t="shared" si="4" ref="B92:J92">B83/B84*100</f>
        <v>10.297811266594906</v>
      </c>
      <c r="C92" s="39">
        <f t="shared" si="4"/>
        <v>5.249194618154253</v>
      </c>
      <c r="D92" s="39">
        <f t="shared" si="4"/>
        <v>10.015297399442098</v>
      </c>
      <c r="E92" s="39">
        <f t="shared" si="4"/>
        <v>10.305396034259573</v>
      </c>
      <c r="F92" s="39">
        <f t="shared" si="4"/>
        <v>10.297583003948077</v>
      </c>
      <c r="G92" s="39">
        <f t="shared" si="4"/>
        <v>10.297818113824668</v>
      </c>
      <c r="H92" s="39">
        <f t="shared" si="4"/>
        <v>10.297811061177427</v>
      </c>
      <c r="I92" s="39">
        <f t="shared" si="4"/>
        <v>10.297811272757427</v>
      </c>
      <c r="J92" s="39">
        <f t="shared" si="4"/>
        <v>10.297811266378133</v>
      </c>
      <c r="K92" s="44"/>
    </row>
    <row r="93" spans="1:11" ht="12.75">
      <c r="A93" s="44" t="s">
        <v>369</v>
      </c>
      <c r="B93" s="44"/>
      <c r="C93" s="44"/>
      <c r="D93" s="44"/>
      <c r="E93" s="44"/>
      <c r="F93" s="44"/>
      <c r="G93" s="44"/>
      <c r="H93" s="44"/>
      <c r="I93" s="44"/>
      <c r="J93" s="44"/>
      <c r="K93" s="44"/>
    </row>
    <row r="94" spans="1:11" ht="25.5">
      <c r="A94" s="46" t="s">
        <v>407</v>
      </c>
      <c r="B94" s="39">
        <f>'[1].цел.показ. (Автосохрдо 2015г.).xls].цел.показ. (Автосохрдо 2015г.).xls]ТЭР ТЭ'!B22</f>
        <v>27498465.119999997</v>
      </c>
      <c r="C94" s="39">
        <f>'[1].цел.показ. (Автосохрдо 2015г.).xls].цел.показ. (Автосохрдо 2015г.).xls]ТЭР ТЭ'!C22</f>
        <v>36754970.4</v>
      </c>
      <c r="D94" s="39">
        <f>'[1].цел.показ. (Автосохрдо 2015г.).xls].цел.показ. (Автосохрдо 2015г.).xls]ТЭР ТЭ'!D22</f>
        <v>33821414.879999995</v>
      </c>
      <c r="E94" s="39">
        <f>'[1].цел.показ. (Автосохрдо 2015г.).xls].цел.показ. (Автосохрдо 2015г.).xls]ТЭР ТЭ'!E22</f>
        <v>26483822.673599996</v>
      </c>
      <c r="F94" s="39">
        <f>'[1].цел.показ. (Автосохрдо 2015г.).xls].цел.показ. (Автосохрдо 2015г.).xls]ТЭР ТЭ'!F22</f>
        <v>26703950.439791996</v>
      </c>
      <c r="G94" s="39">
        <f>'[1].цел.показ. (Автосохрдо 2015г.).xls].цел.показ. (Автосохрдо 2015г.).xls]ТЭР ТЭ'!G22</f>
        <v>26697346.606806237</v>
      </c>
      <c r="H94" s="39">
        <f>'[1].цел.показ. (Автосохрдо 2015г.).xls].цел.показ. (Автосохрдо 2015г.).xls]ТЭР ТЭ'!H22</f>
        <v>26697544.72179581</v>
      </c>
      <c r="I94" s="39">
        <f>'[1].цел.показ. (Автосохрдо 2015г.).xls].цел.показ. (Автосохрдо 2015г.).xls]ТЭР ТЭ'!I22</f>
        <v>26697538.77834612</v>
      </c>
      <c r="J94" s="39">
        <f>'[1].цел.показ. (Автосохрдо 2015г.).xls].цел.показ. (Автосохрдо 2015г.).xls]ТЭР ТЭ'!J22</f>
        <v>26564051.262757882</v>
      </c>
      <c r="K94" s="44"/>
    </row>
    <row r="95" spans="1:11" ht="12.75">
      <c r="A95" s="46" t="s">
        <v>408</v>
      </c>
      <c r="B95" s="39">
        <f>'[1].цел.показ. (Автосохрдо 2015г.).xls].цел.показ. (Автосохрдо 2015г.).xls]ТЭР ТЭ'!B23</f>
        <v>4212310.9392</v>
      </c>
      <c r="C95" s="39">
        <f>'[1].цел.показ. (Автосохрдо 2015г.).xls].цел.показ. (Автосохрдо 2015г.).xls]ТЭР ТЭ'!C23</f>
        <v>2555281.1232</v>
      </c>
      <c r="D95" s="39">
        <f>'[1].цел.показ. (Автосохрдо 2015г.).xls].цел.показ. (Автосохрдо 2015г.).xls]ТЭР ТЭ'!D23</f>
        <v>4535159.798400001</v>
      </c>
      <c r="E95" s="39">
        <f>'[1].цел.показ. (Автосохрдо 2015г.).xls].цел.показ. (Автосохрдо 2015г.).xls]ТЭР ТЭ'!E23</f>
        <v>4076256.145248</v>
      </c>
      <c r="F95" s="39">
        <f>'[1].цел.показ. (Автосохрдо 2015г.).xls].цел.показ. (Автосохрдо 2015г.).xls]ТЭР ТЭ'!F23</f>
        <v>4090023.25484256</v>
      </c>
      <c r="G95" s="39">
        <f>'[1].цел.показ. (Автосохрдо 2015г.).xls].цел.показ. (Автосохрдо 2015г.).xls]ТЭР ТЭ'!G23</f>
        <v>4089610.241554723</v>
      </c>
      <c r="H95" s="39">
        <f>'[1].цел.показ. (Автосохрдо 2015г.).xls].цел.показ. (Автосохрдо 2015г.).xls]ТЭР ТЭ'!H23</f>
        <v>4089622.631953358</v>
      </c>
      <c r="I95" s="39">
        <f>'[1].цел.показ. (Автосохрдо 2015г.).xls].цел.показ. (Автосохрдо 2015г.).xls]ТЭР ТЭ'!I23</f>
        <v>4089622.260241399</v>
      </c>
      <c r="J95" s="39">
        <f>'[1].цел.показ. (Автосохрдо 2015г.).xls].цел.показ. (Автосохрдо 2015г.).xls]ТЭР ТЭ'!J23</f>
        <v>4069174.160091551</v>
      </c>
      <c r="K95" s="44"/>
    </row>
    <row r="96" spans="1:11" ht="25.5">
      <c r="A96" s="46" t="s">
        <v>409</v>
      </c>
      <c r="B96" s="39">
        <f>'[1].цел.показ. (Автосохрдо 2015г.).xls].цел.показ. (Автосохрдо 2015г.).xls]ТЭР ТЭ'!B24</f>
        <v>31710776.059199996</v>
      </c>
      <c r="C96" s="39">
        <f>'[1].цел.показ. (Автосохрдо 2015г.).xls].цел.показ. (Автосохрдо 2015г.).xls]ТЭР ТЭ'!C24</f>
        <v>39310251.5232</v>
      </c>
      <c r="D96" s="39">
        <f>'[1].цел.показ. (Автосохрдо 2015г.).xls].цел.показ. (Автосохрдо 2015г.).xls]ТЭР ТЭ'!D24</f>
        <v>38356574.678399995</v>
      </c>
      <c r="E96" s="39">
        <f>'[1].цел.показ. (Автосохрдо 2015г.).xls].цел.показ. (Автосохрдо 2015г.).xls]ТЭР ТЭ'!E24</f>
        <v>30560078.818847995</v>
      </c>
      <c r="F96" s="39">
        <f>'[1].цел.показ. (Автосохрдо 2015г.).xls].цел.показ. (Автосохрдо 2015г.).xls]ТЭР ТЭ'!F24</f>
        <v>30793973.694634557</v>
      </c>
      <c r="G96" s="39">
        <f>'[1].цел.показ. (Автосохрдо 2015г.).xls].цел.показ. (Автосохрдо 2015г.).xls]ТЭР ТЭ'!G24</f>
        <v>30786956.84836096</v>
      </c>
      <c r="H96" s="39">
        <f>'[1].цел.показ. (Автосохрдо 2015г.).xls].цел.показ. (Автосохрдо 2015г.).xls]ТЭР ТЭ'!H24</f>
        <v>30787167.353749167</v>
      </c>
      <c r="I96" s="39">
        <f>'[1].цел.показ. (Автосохрдо 2015г.).xls].цел.показ. (Автосохрдо 2015г.).xls]ТЭР ТЭ'!I24</f>
        <v>30787161.03858752</v>
      </c>
      <c r="J96" s="39">
        <f>'[1].цел.показ. (Автосохрдо 2015г.).xls].цел.показ. (Автосохрдо 2015г.).xls]ТЭР ТЭ'!J24</f>
        <v>30633225.42284943</v>
      </c>
      <c r="K96" s="44">
        <f>'[1].цел.показ. (Автосохрдо 2015г.).xls].цел.показ. (Автосохрдо 2015г.).xls]ТЭР ТЭ'!K24</f>
        <v>184348563.1770296</v>
      </c>
    </row>
    <row r="97" spans="1:11" ht="12.75">
      <c r="A97" s="74" t="s">
        <v>371</v>
      </c>
      <c r="B97" s="39">
        <f>'[1].цел.показ. (Автосохрдо 2015г.).xls].цел.показ. (Автосохрдо 2015г.).xls]ТЭР ТЭ'!B25</f>
        <v>31710776.059199996</v>
      </c>
      <c r="C97" s="39"/>
      <c r="D97" s="39"/>
      <c r="E97" s="39">
        <f>'[1].цел.показ. (Автосохрдо 2015г.).xls].цел.показ. (Автосохрдо 2015г.).xls]ТЭР ТЭ'!E25</f>
        <v>1150697.240352001</v>
      </c>
      <c r="F97" s="39">
        <f>'[1].цел.показ. (Автосохрдо 2015г.).xls].цел.показ. (Автосохрдо 2015г.).xls]ТЭР ТЭ'!F25</f>
        <v>916802.3645654395</v>
      </c>
      <c r="G97" s="39">
        <f>'[1].цел.показ. (Автосохрдо 2015г.).xls].цел.показ. (Автосохрдо 2015г.).xls]ТЭР ТЭ'!G25</f>
        <v>923819.2108390369</v>
      </c>
      <c r="H97" s="39">
        <f>'[1].цел.показ. (Автосохрдо 2015г.).xls].цел.показ. (Автосохрдо 2015г.).xls]ТЭР ТЭ'!H25</f>
        <v>923608.7054508291</v>
      </c>
      <c r="I97" s="39">
        <f>'[1].цел.показ. (Автосохрдо 2015г.).xls].цел.показ. (Автосохрдо 2015г.).xls]ТЭР ТЭ'!I25</f>
        <v>923615.0206124745</v>
      </c>
      <c r="J97" s="39">
        <f>'[1].цел.показ. (Автосохрдо 2015г.).xls].цел.показ. (Автосохрдо 2015г.).xls]ТЭР ТЭ'!J25</f>
        <v>1077550.6363505647</v>
      </c>
      <c r="K97" s="44">
        <f>'[1].цел.показ. (Автосохрдо 2015г.).xls].цел.показ. (Автосохрдо 2015г.).xls]ТЭР ТЭ'!K25</f>
        <v>5916093.178170346</v>
      </c>
    </row>
    <row r="98" spans="1:11" ht="12.75">
      <c r="A98" s="75"/>
      <c r="B98" s="39">
        <f>'[1].цел.показ. (Автосохрдо 2015г.).xls].цел.показ. (Автосохрдо 2015г.).xls]ТЭР ТЭ'!B26</f>
        <v>31710776.059199996</v>
      </c>
      <c r="C98" s="39"/>
      <c r="D98" s="39"/>
      <c r="E98" s="39"/>
      <c r="F98" s="39">
        <f>'[1].цел.показ. (Автосохрдо 2015г.).xls].цел.показ. (Автосохрдо 2015г.).xls]ТЭР ТЭ'!F26</f>
        <v>916802.3645654395</v>
      </c>
      <c r="G98" s="39">
        <f>'[1].цел.показ. (Автосохрдо 2015г.).xls].цел.показ. (Автосохрдо 2015г.).xls]ТЭР ТЭ'!G26</f>
        <v>923819.2108390369</v>
      </c>
      <c r="H98" s="39">
        <f>'[1].цел.показ. (Автосохрдо 2015г.).xls].цел.показ. (Автосохрдо 2015г.).xls]ТЭР ТЭ'!H26</f>
        <v>923608.7054508291</v>
      </c>
      <c r="I98" s="39">
        <f>'[1].цел.показ. (Автосохрдо 2015г.).xls].цел.показ. (Автосохрдо 2015г.).xls]ТЭР ТЭ'!I26</f>
        <v>923615.0206124745</v>
      </c>
      <c r="J98" s="39">
        <f>'[1].цел.показ. (Автосохрдо 2015г.).xls].цел.показ. (Автосохрдо 2015г.).xls]ТЭР ТЭ'!J26</f>
        <v>1077550.6363505647</v>
      </c>
      <c r="K98" s="44">
        <f>'[1].цел.показ. (Автосохрдо 2015г.).xls].цел.показ. (Автосохрдо 2015г.).xls]ТЭР ТЭ'!K26</f>
        <v>4765395.937818345</v>
      </c>
    </row>
    <row r="99" spans="1:11" ht="12.75">
      <c r="A99" s="75"/>
      <c r="B99" s="39">
        <f>'[1].цел.показ. (Автосохрдо 2015г.).xls].цел.показ. (Автосохрдо 2015г.).xls]ТЭР ТЭ'!B27</f>
        <v>31710776.059199996</v>
      </c>
      <c r="C99" s="39"/>
      <c r="D99" s="39"/>
      <c r="E99" s="39"/>
      <c r="F99" s="39"/>
      <c r="G99" s="39">
        <f>'[1].цел.показ. (Автосохрдо 2015г.).xls].цел.показ. (Автосохрдо 2015г.).xls]ТЭР ТЭ'!G27</f>
        <v>923819.2108390369</v>
      </c>
      <c r="H99" s="39">
        <f>'[1].цел.показ. (Автосохрдо 2015г.).xls].цел.показ. (Автосохрдо 2015г.).xls]ТЭР ТЭ'!H27</f>
        <v>923608.7054508291</v>
      </c>
      <c r="I99" s="39">
        <f>'[1].цел.показ. (Автосохрдо 2015г.).xls].цел.показ. (Автосохрдо 2015г.).xls]ТЭР ТЭ'!I27</f>
        <v>923615.0206124745</v>
      </c>
      <c r="J99" s="39">
        <f>'[1].цел.показ. (Автосохрдо 2015г.).xls].цел.показ. (Автосохрдо 2015г.).xls]ТЭР ТЭ'!J27</f>
        <v>1077550.6363505647</v>
      </c>
      <c r="K99" s="44">
        <f>'[1].цел.показ. (Автосохрдо 2015г.).xls].цел.показ. (Автосохрдо 2015г.).xls]ТЭР ТЭ'!K27</f>
        <v>3848593.573252905</v>
      </c>
    </row>
    <row r="100" spans="1:11" ht="12.75">
      <c r="A100" s="75"/>
      <c r="B100" s="39">
        <f>'[1].цел.показ. (Автосохрдо 2015г.).xls].цел.показ. (Автосохрдо 2015г.).xls]ТЭР ТЭ'!B28</f>
        <v>31710776.059199996</v>
      </c>
      <c r="C100" s="39"/>
      <c r="D100" s="39"/>
      <c r="E100" s="39"/>
      <c r="F100" s="39"/>
      <c r="G100" s="39"/>
      <c r="H100" s="39">
        <f>'[1].цел.показ. (Автосохрдо 2015г.).xls].цел.показ. (Автосохрдо 2015г.).xls]ТЭР ТЭ'!H28</f>
        <v>923608.7054508291</v>
      </c>
      <c r="I100" s="39">
        <f>'[1].цел.показ. (Автосохрдо 2015г.).xls].цел.показ. (Автосохрдо 2015г.).xls]ТЭР ТЭ'!I28</f>
        <v>923615.0206124745</v>
      </c>
      <c r="J100" s="39">
        <f>'[1].цел.показ. (Автосохрдо 2015г.).xls].цел.показ. (Автосохрдо 2015г.).xls]ТЭР ТЭ'!J28</f>
        <v>1077550.6363505647</v>
      </c>
      <c r="K100" s="44">
        <f>'[1].цел.показ. (Автосохрдо 2015г.).xls].цел.показ. (Автосохрдо 2015г.).xls]ТЭР ТЭ'!K28</f>
        <v>2924774.3624138683</v>
      </c>
    </row>
    <row r="101" spans="1:11" ht="12.75">
      <c r="A101" s="75"/>
      <c r="B101" s="39">
        <f>'[1].цел.показ. (Автосохрдо 2015г.).xls].цел.показ. (Автосохрдо 2015г.).xls]ТЭР ТЭ'!B29</f>
        <v>31710776.059199996</v>
      </c>
      <c r="C101" s="39"/>
      <c r="D101" s="39"/>
      <c r="E101" s="39"/>
      <c r="F101" s="39"/>
      <c r="G101" s="39"/>
      <c r="H101" s="39"/>
      <c r="I101" s="39">
        <f>'[1].цел.показ. (Автосохрдо 2015г.).xls].цел.показ. (Автосохрдо 2015г.).xls]ТЭР ТЭ'!I29</f>
        <v>923615.0206124745</v>
      </c>
      <c r="J101" s="39">
        <f>'[1].цел.показ. (Автосохрдо 2015г.).xls].цел.показ. (Автосохрдо 2015г.).xls]ТЭР ТЭ'!J29</f>
        <v>1077550.6363505647</v>
      </c>
      <c r="K101" s="44">
        <f>'[1].цел.показ. (Автосохрдо 2015г.).xls].цел.показ. (Автосохрдо 2015г.).xls]ТЭР ТЭ'!K29</f>
        <v>2001165.6569630392</v>
      </c>
    </row>
    <row r="102" spans="1:11" ht="12.75">
      <c r="A102" s="75"/>
      <c r="B102" s="39">
        <f>'[1].цел.показ. (Автосохрдо 2015г.).xls].цел.показ. (Автосохрдо 2015г.).xls]ТЭР ТЭ'!B30</f>
        <v>31710776.059199996</v>
      </c>
      <c r="C102" s="39"/>
      <c r="D102" s="39"/>
      <c r="E102" s="39"/>
      <c r="F102" s="39"/>
      <c r="G102" s="39"/>
      <c r="H102" s="39"/>
      <c r="I102" s="39"/>
      <c r="J102" s="39">
        <f>'[1].цел.показ. (Автосохрдо 2015г.).xls].цел.показ. (Автосохрдо 2015г.).xls]ТЭР ТЭ'!J30</f>
        <v>1077550.6363505647</v>
      </c>
      <c r="K102" s="44">
        <f>'[1].цел.показ. (Автосохрдо 2015г.).xls].цел.показ. (Автосохрдо 2015г.).xls]ТЭР ТЭ'!K30</f>
        <v>1077550.6363505647</v>
      </c>
    </row>
    <row r="103" spans="1:11" ht="51">
      <c r="A103" s="46" t="s">
        <v>410</v>
      </c>
      <c r="B103" s="39"/>
      <c r="C103" s="39"/>
      <c r="D103" s="45"/>
      <c r="E103" s="81" t="s">
        <v>411</v>
      </c>
      <c r="F103" s="82"/>
      <c r="G103" s="82"/>
      <c r="H103" s="82"/>
      <c r="I103" s="82"/>
      <c r="J103" s="82"/>
      <c r="K103" s="44">
        <f>'[1].цел.показ. (Автосохрдо 2015г.).xls].цел.показ. (Автосохрдо 2015г.).xls]ТЭР ТЭ'!K31</f>
        <v>20533573.344969068</v>
      </c>
    </row>
    <row r="104" spans="1:11" ht="12.75">
      <c r="A104" s="81" t="s">
        <v>412</v>
      </c>
      <c r="B104" s="82"/>
      <c r="C104" s="82"/>
      <c r="D104" s="82"/>
      <c r="E104" s="82"/>
      <c r="F104" s="82"/>
      <c r="G104" s="82"/>
      <c r="H104" s="82"/>
      <c r="I104" s="82"/>
      <c r="J104" s="82"/>
      <c r="K104" s="83"/>
    </row>
    <row r="105" spans="1:11" ht="12.75">
      <c r="A105" s="47" t="s">
        <v>413</v>
      </c>
      <c r="B105" s="47">
        <f>B22</f>
        <v>92020.365</v>
      </c>
      <c r="C105" s="47">
        <f>C22</f>
        <v>119893.67</v>
      </c>
      <c r="D105" s="47">
        <f aca="true" t="shared" si="5" ref="D105:J105">D22</f>
        <v>152608.508</v>
      </c>
      <c r="E105" s="47">
        <f t="shared" si="5"/>
        <v>87442.10976</v>
      </c>
      <c r="F105" s="47">
        <f t="shared" si="5"/>
        <v>89397.10170720001</v>
      </c>
      <c r="G105" s="47">
        <f t="shared" si="5"/>
        <v>89338.451948784</v>
      </c>
      <c r="H105" s="47">
        <f t="shared" si="5"/>
        <v>89340.21144153649</v>
      </c>
      <c r="I105" s="47">
        <f t="shared" si="5"/>
        <v>89340.1586567539</v>
      </c>
      <c r="J105" s="47">
        <f t="shared" si="5"/>
        <v>89340.1602402974</v>
      </c>
      <c r="K105" s="44"/>
    </row>
    <row r="106" spans="1:11" ht="12.75">
      <c r="A106" s="47" t="s">
        <v>414</v>
      </c>
      <c r="B106" s="47">
        <f aca="true" t="shared" si="6" ref="B106:J106">B43</f>
        <v>40170</v>
      </c>
      <c r="C106" s="47">
        <f t="shared" si="6"/>
        <v>45379.619999999995</v>
      </c>
      <c r="D106" s="47">
        <f t="shared" si="6"/>
        <v>50505.48</v>
      </c>
      <c r="E106" s="47">
        <f t="shared" si="6"/>
        <v>38654.8356</v>
      </c>
      <c r="F106" s="47">
        <f t="shared" si="6"/>
        <v>39010.354932</v>
      </c>
      <c r="G106" s="47">
        <f t="shared" si="6"/>
        <v>38999.68935204</v>
      </c>
      <c r="H106" s="47">
        <f t="shared" si="6"/>
        <v>39000.0093194388</v>
      </c>
      <c r="I106" s="47">
        <f t="shared" si="6"/>
        <v>38999.99972041684</v>
      </c>
      <c r="J106" s="47">
        <f t="shared" si="6"/>
        <v>39000.0000083875</v>
      </c>
      <c r="K106" s="44"/>
    </row>
    <row r="107" spans="1:11" ht="12.75">
      <c r="A107" s="47" t="s">
        <v>415</v>
      </c>
      <c r="B107" s="47">
        <f>B66</f>
        <v>129290.352</v>
      </c>
      <c r="C107" s="47">
        <f aca="true" t="shared" si="7" ref="C107:J107">C66</f>
        <v>156152.208</v>
      </c>
      <c r="D107" s="47">
        <f>D66</f>
        <v>196562.09</v>
      </c>
      <c r="E107" s="47">
        <f t="shared" si="7"/>
        <v>123393.4893</v>
      </c>
      <c r="F107" s="47">
        <f t="shared" si="7"/>
        <v>125588.547321</v>
      </c>
      <c r="G107" s="47">
        <f t="shared" si="7"/>
        <v>125522.69558037</v>
      </c>
      <c r="H107" s="47">
        <f t="shared" si="7"/>
        <v>125524.6711325889</v>
      </c>
      <c r="I107" s="47">
        <f t="shared" si="7"/>
        <v>125524.61186602233</v>
      </c>
      <c r="J107" s="47">
        <f t="shared" si="7"/>
        <v>125524.61364401932</v>
      </c>
      <c r="K107" s="44"/>
    </row>
    <row r="108" spans="1:11" ht="12.75">
      <c r="A108" s="47" t="s">
        <v>416</v>
      </c>
      <c r="B108" s="47">
        <f>B96</f>
        <v>31710776.059199996</v>
      </c>
      <c r="C108" s="47">
        <f>C96</f>
        <v>39310251.5232</v>
      </c>
      <c r="D108" s="47">
        <f aca="true" t="shared" si="8" ref="D108:J108">D96</f>
        <v>38356574.678399995</v>
      </c>
      <c r="E108" s="47">
        <f t="shared" si="8"/>
        <v>30560078.818847995</v>
      </c>
      <c r="F108" s="47">
        <f t="shared" si="8"/>
        <v>30793973.694634557</v>
      </c>
      <c r="G108" s="47">
        <f t="shared" si="8"/>
        <v>30786956.84836096</v>
      </c>
      <c r="H108" s="47">
        <f t="shared" si="8"/>
        <v>30787167.353749167</v>
      </c>
      <c r="I108" s="47">
        <f t="shared" si="8"/>
        <v>30787161.03858752</v>
      </c>
      <c r="J108" s="47">
        <f t="shared" si="8"/>
        <v>30633225.42284943</v>
      </c>
      <c r="K108" s="44"/>
    </row>
    <row r="109" spans="1:11" ht="12.75">
      <c r="A109" s="44" t="s">
        <v>417</v>
      </c>
      <c r="B109" s="45">
        <f>B105+B108</f>
        <v>31802796.424199995</v>
      </c>
      <c r="C109" s="45">
        <f>C105+C108</f>
        <v>39430145.1932</v>
      </c>
      <c r="D109" s="45">
        <f>SUM(D105:D108)</f>
        <v>38756250.7564</v>
      </c>
      <c r="E109" s="45">
        <f aca="true" t="shared" si="9" ref="E109:J109">E105+E108</f>
        <v>30647520.928607997</v>
      </c>
      <c r="F109" s="45">
        <f t="shared" si="9"/>
        <v>30883370.79634176</v>
      </c>
      <c r="G109" s="45">
        <f t="shared" si="9"/>
        <v>30876295.300309744</v>
      </c>
      <c r="H109" s="45">
        <f t="shared" si="9"/>
        <v>30876507.565190703</v>
      </c>
      <c r="I109" s="45">
        <f t="shared" si="9"/>
        <v>30876501.197244275</v>
      </c>
      <c r="J109" s="45">
        <f t="shared" si="9"/>
        <v>30722565.583089728</v>
      </c>
      <c r="K109" s="45"/>
    </row>
  </sheetData>
  <mergeCells count="30">
    <mergeCell ref="A104:K104"/>
    <mergeCell ref="A85:A90"/>
    <mergeCell ref="E91:J91"/>
    <mergeCell ref="A97:A102"/>
    <mergeCell ref="E103:J103"/>
    <mergeCell ref="E63:J63"/>
    <mergeCell ref="A69:A79"/>
    <mergeCell ref="E80:J80"/>
    <mergeCell ref="A81:K81"/>
    <mergeCell ref="A46:A51"/>
    <mergeCell ref="E52:J52"/>
    <mergeCell ref="A53:K53"/>
    <mergeCell ref="A57:A62"/>
    <mergeCell ref="E29:J29"/>
    <mergeCell ref="A30:K30"/>
    <mergeCell ref="A34:A39"/>
    <mergeCell ref="E40:J40"/>
    <mergeCell ref="A12:K12"/>
    <mergeCell ref="A14:A19"/>
    <mergeCell ref="E20:J20"/>
    <mergeCell ref="A23:A28"/>
    <mergeCell ref="A6:K6"/>
    <mergeCell ref="A7:K7"/>
    <mergeCell ref="A9:A10"/>
    <mergeCell ref="E9:J9"/>
    <mergeCell ref="K9:K10"/>
    <mergeCell ref="F1:K1"/>
    <mergeCell ref="F2:K2"/>
    <mergeCell ref="F3:K3"/>
    <mergeCell ref="F4:K4"/>
  </mergeCells>
  <printOptions/>
  <pageMargins left="0.75" right="0.75" top="1" bottom="1" header="0.5" footer="0.5"/>
  <pageSetup horizontalDpi="600" verticalDpi="600" orientation="landscape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RuzinaLO</cp:lastModifiedBy>
  <cp:lastPrinted>2010-12-31T06:52:52Z</cp:lastPrinted>
  <dcterms:created xsi:type="dcterms:W3CDTF">2010-12-31T06:24:13Z</dcterms:created>
  <dcterms:modified xsi:type="dcterms:W3CDTF">2011-01-18T09:05:17Z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